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anthony/iCloud Drive (Archive)/Documents/PROPWEALTH/SMITHFIELD HOUSE/"/>
    </mc:Choice>
  </mc:AlternateContent>
  <xr:revisionPtr revIDLastSave="0" documentId="8_{8233CA50-DCE4-324F-8799-E975EC0BA18E}" xr6:coauthVersionLast="47" xr6:coauthVersionMax="47" xr10:uidLastSave="{00000000-0000-0000-0000-000000000000}"/>
  <bookViews>
    <workbookView xWindow="0" yWindow="860" windowWidth="23260" windowHeight="12580" xr2:uid="{112E209D-C95C-43BB-9F97-69BA144E43C4}"/>
  </bookViews>
  <sheets>
    <sheet name="SMITHFIELD_HOUSE" sheetId="1" r:id="rId1"/>
  </sheets>
  <definedNames>
    <definedName name="_xlnm._FilterDatabase" localSheetId="0" hidden="1">SMITHFIELD_HOUSE!$A$18:$S$18</definedName>
    <definedName name="_xlnm.Print_Titles" localSheetId="0">SMITHFIELD_HOUSE!$1:$18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8" i="1" l="1"/>
  <c r="S80" i="1"/>
  <c r="S79" i="1"/>
  <c r="R84" i="1"/>
  <c r="R83" i="1"/>
  <c r="R82" i="1"/>
  <c r="R81" i="1"/>
  <c r="R80" i="1"/>
  <c r="R79" i="1"/>
  <c r="R78" i="1"/>
  <c r="S78" i="1" s="1"/>
  <c r="Q84" i="1"/>
  <c r="S84" i="1" s="1"/>
  <c r="Q83" i="1"/>
  <c r="S83" i="1" s="1"/>
  <c r="Q82" i="1"/>
  <c r="S82" i="1" s="1"/>
  <c r="Q81" i="1"/>
  <c r="S81" i="1" s="1"/>
  <c r="Q80" i="1"/>
  <c r="Q79" i="1"/>
  <c r="Q78" i="1"/>
  <c r="O83" i="1"/>
  <c r="P83" i="1" s="1"/>
  <c r="O82" i="1"/>
  <c r="P82" i="1" s="1"/>
  <c r="O79" i="1"/>
  <c r="P79" i="1" s="1"/>
  <c r="O78" i="1"/>
  <c r="O69" i="1"/>
  <c r="O61" i="1"/>
  <c r="O60" i="1"/>
  <c r="O59" i="1"/>
  <c r="O57" i="1"/>
  <c r="O55" i="1"/>
  <c r="L84" i="1"/>
  <c r="L83" i="1"/>
  <c r="L82" i="1"/>
  <c r="L81" i="1"/>
  <c r="L80" i="1"/>
  <c r="L79" i="1"/>
  <c r="L78" i="1"/>
  <c r="J84" i="1"/>
  <c r="J81" i="1"/>
  <c r="J78" i="1"/>
  <c r="H79" i="1"/>
  <c r="J79" i="1" s="1"/>
  <c r="H80" i="1"/>
  <c r="J80" i="1" s="1"/>
  <c r="H81" i="1"/>
  <c r="H82" i="1"/>
  <c r="J82" i="1" s="1"/>
  <c r="H83" i="1"/>
  <c r="J83" i="1" s="1"/>
  <c r="H84" i="1"/>
  <c r="H78" i="1"/>
  <c r="H75" i="1"/>
  <c r="M84" i="1"/>
  <c r="O84" i="1" s="1"/>
  <c r="P84" i="1" s="1"/>
  <c r="M83" i="1"/>
  <c r="M82" i="1"/>
  <c r="M81" i="1"/>
  <c r="O81" i="1" s="1"/>
  <c r="P81" i="1" s="1"/>
  <c r="M80" i="1"/>
  <c r="O80" i="1" s="1"/>
  <c r="P80" i="1" s="1"/>
  <c r="M79" i="1"/>
  <c r="M78" i="1"/>
  <c r="R63" i="1"/>
  <c r="R64" i="1"/>
  <c r="Q63" i="1"/>
  <c r="S63" i="1" s="1"/>
  <c r="Q64" i="1"/>
  <c r="S64" i="1" s="1"/>
  <c r="P63" i="1"/>
  <c r="M63" i="1"/>
  <c r="M64" i="1"/>
  <c r="L63" i="1"/>
  <c r="L64" i="1"/>
  <c r="J63" i="1"/>
  <c r="Q25" i="1"/>
  <c r="S25" i="1" s="1"/>
  <c r="R25" i="1"/>
  <c r="P25" i="1"/>
  <c r="L25" i="1"/>
  <c r="J25" i="1"/>
  <c r="R24" i="1"/>
  <c r="R37" i="1"/>
  <c r="R40" i="1"/>
  <c r="R54" i="1"/>
  <c r="R53" i="1"/>
  <c r="R65" i="1"/>
  <c r="R71" i="1"/>
  <c r="Q75" i="1"/>
  <c r="Q71" i="1"/>
  <c r="Q65" i="1"/>
  <c r="S65" i="1" s="1"/>
  <c r="Q54" i="1"/>
  <c r="S54" i="1" s="1"/>
  <c r="Q53" i="1"/>
  <c r="S53" i="1" s="1"/>
  <c r="Q40" i="1"/>
  <c r="Q37" i="1"/>
  <c r="Q24" i="1"/>
  <c r="S24" i="1" s="1"/>
  <c r="P24" i="1"/>
  <c r="P37" i="1"/>
  <c r="P40" i="1"/>
  <c r="P54" i="1"/>
  <c r="P71" i="1"/>
  <c r="M75" i="1"/>
  <c r="O75" i="1" s="1"/>
  <c r="P75" i="1" s="1"/>
  <c r="M71" i="1"/>
  <c r="M65" i="1"/>
  <c r="O65" i="1" s="1"/>
  <c r="P65" i="1" s="1"/>
  <c r="M54" i="1"/>
  <c r="M53" i="1"/>
  <c r="O53" i="1" s="1"/>
  <c r="P53" i="1" s="1"/>
  <c r="M40" i="1"/>
  <c r="M37" i="1"/>
  <c r="M24" i="1"/>
  <c r="L71" i="1"/>
  <c r="L24" i="1"/>
  <c r="L37" i="1"/>
  <c r="L40" i="1"/>
  <c r="L54" i="1"/>
  <c r="L53" i="1"/>
  <c r="L65" i="1"/>
  <c r="J24" i="1"/>
  <c r="J37" i="1"/>
  <c r="J71" i="1"/>
  <c r="J65" i="1"/>
  <c r="J54" i="1"/>
  <c r="J53" i="1"/>
  <c r="R75" i="1"/>
  <c r="R72" i="1"/>
  <c r="R58" i="1"/>
  <c r="R56" i="1"/>
  <c r="R45" i="1"/>
  <c r="R33" i="1"/>
  <c r="R31" i="1"/>
  <c r="Q72" i="1"/>
  <c r="S72" i="1" s="1"/>
  <c r="Q58" i="1"/>
  <c r="Q56" i="1"/>
  <c r="Q45" i="1"/>
  <c r="S45" i="1" s="1"/>
  <c r="Q33" i="1"/>
  <c r="S33" i="1" s="1"/>
  <c r="Q31" i="1"/>
  <c r="M72" i="1"/>
  <c r="O72" i="1" s="1"/>
  <c r="P72" i="1" s="1"/>
  <c r="O64" i="1"/>
  <c r="P64" i="1" s="1"/>
  <c r="M58" i="1"/>
  <c r="O58" i="1" s="1"/>
  <c r="P58" i="1" s="1"/>
  <c r="M56" i="1"/>
  <c r="O56" i="1" s="1"/>
  <c r="P56" i="1" s="1"/>
  <c r="M45" i="1"/>
  <c r="O45" i="1" s="1"/>
  <c r="P45" i="1" s="1"/>
  <c r="M33" i="1"/>
  <c r="O33" i="1" s="1"/>
  <c r="P33" i="1" s="1"/>
  <c r="M31" i="1"/>
  <c r="O31" i="1" s="1"/>
  <c r="P31" i="1" s="1"/>
  <c r="L75" i="1"/>
  <c r="L72" i="1"/>
  <c r="L58" i="1"/>
  <c r="L56" i="1"/>
  <c r="L45" i="1"/>
  <c r="L33" i="1"/>
  <c r="L31" i="1"/>
  <c r="J75" i="1"/>
  <c r="H72" i="1"/>
  <c r="J72" i="1" s="1"/>
  <c r="H64" i="1"/>
  <c r="J64" i="1" s="1"/>
  <c r="H58" i="1"/>
  <c r="J58" i="1" s="1"/>
  <c r="H56" i="1"/>
  <c r="J56" i="1" s="1"/>
  <c r="H45" i="1"/>
  <c r="J45" i="1" s="1"/>
  <c r="H40" i="1"/>
  <c r="J40" i="1" s="1"/>
  <c r="H33" i="1"/>
  <c r="J33" i="1" s="1"/>
  <c r="H31" i="1"/>
  <c r="J31" i="1" s="1"/>
  <c r="R28" i="1"/>
  <c r="R30" i="1"/>
  <c r="R38" i="1"/>
  <c r="R39" i="1"/>
  <c r="R42" i="1"/>
  <c r="R49" i="1"/>
  <c r="R50" i="1"/>
  <c r="R55" i="1"/>
  <c r="R57" i="1"/>
  <c r="R60" i="1"/>
  <c r="R61" i="1"/>
  <c r="R69" i="1"/>
  <c r="R22" i="1"/>
  <c r="R20" i="1"/>
  <c r="Q28" i="1"/>
  <c r="S28" i="1" s="1"/>
  <c r="Q30" i="1"/>
  <c r="Q38" i="1"/>
  <c r="S38" i="1" s="1"/>
  <c r="Q39" i="1"/>
  <c r="S39" i="1" s="1"/>
  <c r="Q42" i="1"/>
  <c r="S42" i="1" s="1"/>
  <c r="Q49" i="1"/>
  <c r="Q50" i="1"/>
  <c r="Q55" i="1"/>
  <c r="S55" i="1" s="1"/>
  <c r="Q57" i="1"/>
  <c r="Q60" i="1"/>
  <c r="Q61" i="1"/>
  <c r="S61" i="1" s="1"/>
  <c r="Q69" i="1"/>
  <c r="S69" i="1" s="1"/>
  <c r="Q22" i="1"/>
  <c r="S22" i="1" s="1"/>
  <c r="O28" i="1"/>
  <c r="P28" i="1" s="1"/>
  <c r="O30" i="1"/>
  <c r="P30" i="1" s="1"/>
  <c r="O38" i="1"/>
  <c r="P38" i="1" s="1"/>
  <c r="O39" i="1"/>
  <c r="P39" i="1" s="1"/>
  <c r="O42" i="1"/>
  <c r="P42" i="1" s="1"/>
  <c r="O49" i="1"/>
  <c r="P49" i="1" s="1"/>
  <c r="O50" i="1"/>
  <c r="P50" i="1" s="1"/>
  <c r="P55" i="1"/>
  <c r="P57" i="1"/>
  <c r="P60" i="1"/>
  <c r="P61" i="1"/>
  <c r="P69" i="1"/>
  <c r="O22" i="1"/>
  <c r="P22" i="1" s="1"/>
  <c r="L28" i="1"/>
  <c r="L30" i="1"/>
  <c r="L38" i="1"/>
  <c r="L39" i="1"/>
  <c r="L42" i="1"/>
  <c r="L49" i="1"/>
  <c r="L50" i="1"/>
  <c r="L55" i="1"/>
  <c r="L57" i="1"/>
  <c r="L60" i="1"/>
  <c r="L61" i="1"/>
  <c r="L69" i="1"/>
  <c r="L22" i="1"/>
  <c r="L59" i="1"/>
  <c r="H28" i="1"/>
  <c r="J28" i="1" s="1"/>
  <c r="H30" i="1"/>
  <c r="J30" i="1" s="1"/>
  <c r="H38" i="1"/>
  <c r="J38" i="1" s="1"/>
  <c r="H39" i="1"/>
  <c r="J39" i="1" s="1"/>
  <c r="H42" i="1"/>
  <c r="J42" i="1" s="1"/>
  <c r="H49" i="1"/>
  <c r="J49" i="1" s="1"/>
  <c r="H50" i="1"/>
  <c r="J50" i="1" s="1"/>
  <c r="H55" i="1"/>
  <c r="J55" i="1" s="1"/>
  <c r="H57" i="1"/>
  <c r="J57" i="1" s="1"/>
  <c r="H60" i="1"/>
  <c r="J60" i="1" s="1"/>
  <c r="H61" i="1"/>
  <c r="J61" i="1" s="1"/>
  <c r="H69" i="1"/>
  <c r="J69" i="1" s="1"/>
  <c r="H22" i="1"/>
  <c r="J22" i="1" s="1"/>
  <c r="R77" i="1"/>
  <c r="Q77" i="1"/>
  <c r="M77" i="1"/>
  <c r="O77" i="1" s="1"/>
  <c r="P77" i="1" s="1"/>
  <c r="L77" i="1"/>
  <c r="H77" i="1"/>
  <c r="J77" i="1" s="1"/>
  <c r="R76" i="1"/>
  <c r="Q76" i="1"/>
  <c r="M76" i="1"/>
  <c r="O76" i="1" s="1"/>
  <c r="P76" i="1" s="1"/>
  <c r="L76" i="1"/>
  <c r="H76" i="1"/>
  <c r="J76" i="1" s="1"/>
  <c r="R74" i="1"/>
  <c r="Q74" i="1"/>
  <c r="M74" i="1"/>
  <c r="O74" i="1" s="1"/>
  <c r="P74" i="1" s="1"/>
  <c r="L74" i="1"/>
  <c r="H74" i="1"/>
  <c r="J74" i="1" s="1"/>
  <c r="R73" i="1"/>
  <c r="Q73" i="1"/>
  <c r="M73" i="1"/>
  <c r="L73" i="1"/>
  <c r="H73" i="1"/>
  <c r="J73" i="1" s="1"/>
  <c r="R70" i="1"/>
  <c r="Q70" i="1"/>
  <c r="M70" i="1"/>
  <c r="O70" i="1" s="1"/>
  <c r="P70" i="1" s="1"/>
  <c r="L70" i="1"/>
  <c r="H70" i="1"/>
  <c r="J70" i="1" s="1"/>
  <c r="R68" i="1"/>
  <c r="Q68" i="1"/>
  <c r="M68" i="1"/>
  <c r="O68" i="1" s="1"/>
  <c r="P68" i="1" s="1"/>
  <c r="L68" i="1"/>
  <c r="H68" i="1"/>
  <c r="J68" i="1" s="1"/>
  <c r="R67" i="1"/>
  <c r="Q67" i="1"/>
  <c r="M67" i="1"/>
  <c r="O67" i="1" s="1"/>
  <c r="P67" i="1" s="1"/>
  <c r="L67" i="1"/>
  <c r="H67" i="1"/>
  <c r="J67" i="1" s="1"/>
  <c r="R66" i="1"/>
  <c r="Q66" i="1"/>
  <c r="M66" i="1"/>
  <c r="O66" i="1" s="1"/>
  <c r="P66" i="1" s="1"/>
  <c r="L66" i="1"/>
  <c r="H66" i="1"/>
  <c r="J66" i="1" s="1"/>
  <c r="R62" i="1"/>
  <c r="Q62" i="1"/>
  <c r="M62" i="1"/>
  <c r="O62" i="1" s="1"/>
  <c r="P62" i="1" s="1"/>
  <c r="L62" i="1"/>
  <c r="H62" i="1"/>
  <c r="J62" i="1" s="1"/>
  <c r="R59" i="1"/>
  <c r="Q59" i="1"/>
  <c r="S59" i="1" s="1"/>
  <c r="M59" i="1"/>
  <c r="H59" i="1"/>
  <c r="J59" i="1" s="1"/>
  <c r="R52" i="1"/>
  <c r="Q52" i="1"/>
  <c r="M52" i="1"/>
  <c r="O52" i="1" s="1"/>
  <c r="L52" i="1"/>
  <c r="H52" i="1"/>
  <c r="J52" i="1" s="1"/>
  <c r="R51" i="1"/>
  <c r="Q51" i="1"/>
  <c r="M51" i="1"/>
  <c r="O51" i="1" s="1"/>
  <c r="P51" i="1" s="1"/>
  <c r="L51" i="1"/>
  <c r="H51" i="1"/>
  <c r="J51" i="1" s="1"/>
  <c r="R48" i="1"/>
  <c r="Q48" i="1"/>
  <c r="M48" i="1"/>
  <c r="O48" i="1" s="1"/>
  <c r="P48" i="1" s="1"/>
  <c r="L48" i="1"/>
  <c r="H48" i="1"/>
  <c r="J48" i="1" s="1"/>
  <c r="R47" i="1"/>
  <c r="Q47" i="1"/>
  <c r="M47" i="1"/>
  <c r="O47" i="1" s="1"/>
  <c r="P47" i="1" s="1"/>
  <c r="L47" i="1"/>
  <c r="H47" i="1"/>
  <c r="J47" i="1" s="1"/>
  <c r="R46" i="1"/>
  <c r="Q46" i="1"/>
  <c r="M46" i="1"/>
  <c r="O46" i="1" s="1"/>
  <c r="P46" i="1" s="1"/>
  <c r="L46" i="1"/>
  <c r="H46" i="1"/>
  <c r="J46" i="1" s="1"/>
  <c r="R44" i="1"/>
  <c r="Q44" i="1"/>
  <c r="M44" i="1"/>
  <c r="O44" i="1" s="1"/>
  <c r="P44" i="1" s="1"/>
  <c r="L44" i="1"/>
  <c r="H44" i="1"/>
  <c r="J44" i="1" s="1"/>
  <c r="R43" i="1"/>
  <c r="Q43" i="1"/>
  <c r="M43" i="1"/>
  <c r="O43" i="1" s="1"/>
  <c r="P43" i="1" s="1"/>
  <c r="L43" i="1"/>
  <c r="H43" i="1"/>
  <c r="J43" i="1" s="1"/>
  <c r="R41" i="1"/>
  <c r="Q41" i="1"/>
  <c r="M41" i="1"/>
  <c r="O41" i="1" s="1"/>
  <c r="P41" i="1" s="1"/>
  <c r="L41" i="1"/>
  <c r="H41" i="1"/>
  <c r="J41" i="1" s="1"/>
  <c r="R36" i="1"/>
  <c r="Q36" i="1"/>
  <c r="M36" i="1"/>
  <c r="O36" i="1" s="1"/>
  <c r="P36" i="1" s="1"/>
  <c r="L36" i="1"/>
  <c r="H36" i="1"/>
  <c r="J36" i="1" s="1"/>
  <c r="R35" i="1"/>
  <c r="Q35" i="1"/>
  <c r="M35" i="1"/>
  <c r="O35" i="1" s="1"/>
  <c r="P35" i="1" s="1"/>
  <c r="L35" i="1"/>
  <c r="H35" i="1"/>
  <c r="J35" i="1" s="1"/>
  <c r="R34" i="1"/>
  <c r="Q34" i="1"/>
  <c r="M34" i="1"/>
  <c r="O34" i="1" s="1"/>
  <c r="P34" i="1" s="1"/>
  <c r="L34" i="1"/>
  <c r="H34" i="1"/>
  <c r="J34" i="1" s="1"/>
  <c r="R32" i="1"/>
  <c r="Q32" i="1"/>
  <c r="M32" i="1"/>
  <c r="O32" i="1" s="1"/>
  <c r="P32" i="1" s="1"/>
  <c r="L32" i="1"/>
  <c r="H32" i="1"/>
  <c r="J32" i="1" s="1"/>
  <c r="R29" i="1"/>
  <c r="Q29" i="1"/>
  <c r="M29" i="1"/>
  <c r="O29" i="1" s="1"/>
  <c r="P29" i="1" s="1"/>
  <c r="L29" i="1"/>
  <c r="H29" i="1"/>
  <c r="J29" i="1" s="1"/>
  <c r="R27" i="1"/>
  <c r="Q27" i="1"/>
  <c r="M27" i="1"/>
  <c r="O27" i="1" s="1"/>
  <c r="P27" i="1" s="1"/>
  <c r="L27" i="1"/>
  <c r="H27" i="1"/>
  <c r="J27" i="1" s="1"/>
  <c r="R26" i="1"/>
  <c r="Q26" i="1"/>
  <c r="M26" i="1"/>
  <c r="O26" i="1" s="1"/>
  <c r="P26" i="1" s="1"/>
  <c r="L26" i="1"/>
  <c r="H26" i="1"/>
  <c r="J26" i="1" s="1"/>
  <c r="R23" i="1"/>
  <c r="Q23" i="1"/>
  <c r="M23" i="1"/>
  <c r="O23" i="1" s="1"/>
  <c r="P23" i="1" s="1"/>
  <c r="L23" i="1"/>
  <c r="H23" i="1"/>
  <c r="J23" i="1" s="1"/>
  <c r="R21" i="1"/>
  <c r="Q21" i="1"/>
  <c r="M21" i="1"/>
  <c r="O21" i="1" s="1"/>
  <c r="P21" i="1" s="1"/>
  <c r="L21" i="1"/>
  <c r="H21" i="1"/>
  <c r="J21" i="1" s="1"/>
  <c r="Q20" i="1"/>
  <c r="S20" i="1" s="1"/>
  <c r="M20" i="1"/>
  <c r="O20" i="1" s="1"/>
  <c r="P20" i="1" s="1"/>
  <c r="L20" i="1"/>
  <c r="H20" i="1"/>
  <c r="J20" i="1" s="1"/>
  <c r="R19" i="1"/>
  <c r="Q19" i="1"/>
  <c r="M19" i="1"/>
  <c r="O19" i="1" s="1"/>
  <c r="P19" i="1" s="1"/>
  <c r="L19" i="1"/>
  <c r="H19" i="1"/>
  <c r="J19" i="1" s="1"/>
  <c r="S71" i="1" l="1"/>
  <c r="S60" i="1"/>
  <c r="S30" i="1"/>
  <c r="S31" i="1"/>
  <c r="P52" i="1"/>
  <c r="S37" i="1"/>
  <c r="P73" i="1"/>
  <c r="S50" i="1"/>
  <c r="S56" i="1"/>
  <c r="S40" i="1"/>
  <c r="O73" i="1"/>
  <c r="S49" i="1"/>
  <c r="S58" i="1"/>
  <c r="S57" i="1"/>
  <c r="S51" i="1"/>
  <c r="S75" i="1"/>
  <c r="P59" i="1"/>
  <c r="S32" i="1"/>
  <c r="S46" i="1"/>
  <c r="S76" i="1"/>
  <c r="S23" i="1"/>
  <c r="S66" i="1"/>
  <c r="S21" i="1"/>
  <c r="S74" i="1"/>
  <c r="S26" i="1"/>
  <c r="S73" i="1"/>
  <c r="S52" i="1"/>
  <c r="S70" i="1"/>
  <c r="S27" i="1"/>
  <c r="S62" i="1"/>
  <c r="S19" i="1"/>
  <c r="S36" i="1"/>
  <c r="S35" i="1"/>
  <c r="S43" i="1"/>
  <c r="S47" i="1"/>
  <c r="S41" i="1"/>
  <c r="S48" i="1"/>
  <c r="S44" i="1"/>
  <c r="S77" i="1"/>
  <c r="S68" i="1"/>
  <c r="S29" i="1"/>
  <c r="S34" i="1"/>
  <c r="S67" i="1"/>
</calcChain>
</file>

<file path=xl/sharedStrings.xml><?xml version="1.0" encoding="utf-8"?>
<sst xmlns="http://schemas.openxmlformats.org/spreadsheetml/2006/main" count="231" uniqueCount="49">
  <si>
    <t>SMITHFIELD HOUSE</t>
  </si>
  <si>
    <t>Smithfield</t>
  </si>
  <si>
    <t>Birmingham</t>
  </si>
  <si>
    <t>KEY:</t>
  </si>
  <si>
    <t>Black Text = One Bedroom Unit</t>
  </si>
  <si>
    <t>Blue Text = Two Bedroom Unit</t>
  </si>
  <si>
    <t>Red Highlight = Unit Reserved</t>
  </si>
  <si>
    <t>Yellow Highlight = Funds pending</t>
  </si>
  <si>
    <t>*Initial upfront amounts to be paid are Reservation Deposit (5% of Purchase Price) + Upfront Legal Fee (£995)</t>
  </si>
  <si>
    <t>BLOCK B</t>
  </si>
  <si>
    <t>UNIT DETAILS</t>
  </si>
  <si>
    <t>INCOME</t>
  </si>
  <si>
    <t>EXPENSES</t>
  </si>
  <si>
    <t>NET INCOME</t>
  </si>
  <si>
    <t>PURCHASE PROCESS - CASH/MORTGAGE</t>
  </si>
  <si>
    <t>Status</t>
  </si>
  <si>
    <t>Plot No</t>
  </si>
  <si>
    <t>Level</t>
  </si>
  <si>
    <t>Type</t>
  </si>
  <si>
    <t>New size</t>
  </si>
  <si>
    <t>Sq Ft</t>
  </si>
  <si>
    <t>Price</t>
  </si>
  <si>
    <t>£ psf</t>
  </si>
  <si>
    <t>Rental PA £**</t>
  </si>
  <si>
    <t>Yield (gross)</t>
  </si>
  <si>
    <t>Service Charge</t>
  </si>
  <si>
    <t>Ground Rent</t>
  </si>
  <si>
    <t>Income</t>
  </si>
  <si>
    <t>Yield (net)</t>
  </si>
  <si>
    <t>Reservation Deposit</t>
  </si>
  <si>
    <t>30 x Monthly Payments to 30%</t>
  </si>
  <si>
    <t>Balance</t>
  </si>
  <si>
    <t>ON HOLD</t>
  </si>
  <si>
    <t>Level 01</t>
  </si>
  <si>
    <t>2 Bed</t>
  </si>
  <si>
    <t>Available</t>
  </si>
  <si>
    <t>SOLD</t>
  </si>
  <si>
    <t>Level 02</t>
  </si>
  <si>
    <t>Level 03</t>
  </si>
  <si>
    <t>1 Bed</t>
  </si>
  <si>
    <t>£0</t>
  </si>
  <si>
    <t>Level 04</t>
  </si>
  <si>
    <t>SOLDa</t>
  </si>
  <si>
    <t>Level 05</t>
  </si>
  <si>
    <t>Level 06</t>
  </si>
  <si>
    <t>Level 07</t>
  </si>
  <si>
    <t>Level 08</t>
  </si>
  <si>
    <t>Level 09</t>
  </si>
  <si>
    <t>Level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</si>
</sst>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[$£-809]#,##0"/>
    <numFmt numFmtId="166" formatCode="&quot; &quot;[$£-809]* #,##0.00&quot; &quot;;&quot;-&quot;[$£-809]* #,##0.00&quot; &quot;;&quot; &quot;[$£-809]* &quot;-&quot;#&quot; &quot;;&quot; &quot;@&quot; &quot;"/>
    <numFmt numFmtId="167" formatCode="&quot; &quot;[$£-809]* #,##0&quot; &quot;;&quot;-&quot;[$£-809]* #,##0&quot; &quot;;&quot; &quot;[$£-809]* &quot;-&quot;#&quot; &quot;;&quot; &quot;@&quot; &quot;"/>
    <numFmt numFmtId="168" formatCode="0.0%"/>
    <numFmt numFmtId="169" formatCode="[$£-809]#,##0.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6"/>
      <color rgb="FF000000"/>
      <name val="Calibri"/>
      <family val="2"/>
    </font>
    <font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b/>
      <sz val="14"/>
      <color rgb="FF000000"/>
      <name val="Calibri"/>
      <family val="2"/>
    </font>
    <font>
      <sz val="11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A6A6A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6" fontId="4" fillId="0" borderId="0" applyFont="0" applyFill="0" applyBorder="0" applyAlignment="0" applyProtection="0"/>
    <xf numFmtId="0" fontId="1" fillId="0" borderId="0" applyNumberFormat="0" applyBorder="0" applyProtection="0"/>
  </cellStyleXfs>
  <cellXfs count="161">
    <xf numFmtId="0" fontId="0" fillId="0" borderId="0" xfId="0"/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/>
    </xf>
    <xf numFmtId="1" fontId="3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3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0" fillId="2" borderId="0" xfId="0" applyFill="1"/>
    <xf numFmtId="0" fontId="5" fillId="3" borderId="0" xfId="0" applyFont="1" applyFill="1"/>
    <xf numFmtId="0" fontId="0" fillId="3" borderId="0" xfId="0" applyFill="1"/>
    <xf numFmtId="0" fontId="5" fillId="0" borderId="0" xfId="2" applyFont="1" applyAlignment="1">
      <alignment horizontal="left"/>
    </xf>
    <xf numFmtId="0" fontId="0" fillId="0" borderId="0" xfId="2" applyFont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0" fontId="0" fillId="0" borderId="0" xfId="2" applyFont="1" applyAlignment="1">
      <alignment horizontal="center"/>
    </xf>
    <xf numFmtId="1" fontId="0" fillId="0" borderId="0" xfId="2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0" fontId="5" fillId="4" borderId="2" xfId="2" applyFont="1" applyFill="1" applyBorder="1" applyAlignment="1">
      <alignment vertical="center" wrapText="1"/>
    </xf>
    <xf numFmtId="0" fontId="5" fillId="4" borderId="3" xfId="2" applyFont="1" applyFill="1" applyBorder="1" applyAlignment="1">
      <alignment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164" fontId="5" fillId="4" borderId="7" xfId="2" applyNumberFormat="1" applyFont="1" applyFill="1" applyBorder="1" applyAlignment="1">
      <alignment horizontal="center" vertical="center" wrapText="1"/>
    </xf>
    <xf numFmtId="1" fontId="5" fillId="4" borderId="7" xfId="2" applyNumberFormat="1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10" fontId="5" fillId="4" borderId="10" xfId="2" applyNumberFormat="1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165" fontId="5" fillId="4" borderId="11" xfId="2" applyNumberFormat="1" applyFont="1" applyFill="1" applyBorder="1" applyAlignment="1">
      <alignment horizontal="center" vertical="center" wrapText="1"/>
    </xf>
    <xf numFmtId="165" fontId="5" fillId="4" borderId="10" xfId="2" applyNumberFormat="1" applyFont="1" applyFill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/>
    </xf>
    <xf numFmtId="167" fontId="8" fillId="0" borderId="12" xfId="1" applyNumberFormat="1" applyFont="1" applyFill="1" applyBorder="1" applyAlignment="1">
      <alignment horizontal="center"/>
    </xf>
    <xf numFmtId="165" fontId="8" fillId="0" borderId="12" xfId="0" applyNumberFormat="1" applyFont="1" applyBorder="1" applyAlignment="1">
      <alignment horizontal="center" vertical="center"/>
    </xf>
    <xf numFmtId="10" fontId="8" fillId="0" borderId="12" xfId="0" applyNumberFormat="1" applyFont="1" applyBorder="1" applyAlignment="1">
      <alignment horizontal="center"/>
    </xf>
    <xf numFmtId="168" fontId="8" fillId="0" borderId="12" xfId="0" applyNumberFormat="1" applyFont="1" applyBorder="1" applyAlignment="1">
      <alignment horizontal="center"/>
    </xf>
    <xf numFmtId="169" fontId="8" fillId="0" borderId="12" xfId="0" applyNumberFormat="1" applyFont="1" applyBorder="1" applyAlignment="1">
      <alignment horizontal="center" vertical="center"/>
    </xf>
    <xf numFmtId="169" fontId="8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67" fontId="8" fillId="0" borderId="12" xfId="1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67" fontId="4" fillId="5" borderId="12" xfId="1" applyNumberFormat="1" applyFill="1" applyBorder="1" applyAlignment="1">
      <alignment horizontal="center" vertical="center"/>
    </xf>
    <xf numFmtId="165" fontId="0" fillId="5" borderId="12" xfId="0" applyNumberFormat="1" applyFill="1" applyBorder="1" applyAlignment="1">
      <alignment horizontal="center" vertical="center"/>
    </xf>
    <xf numFmtId="10" fontId="0" fillId="5" borderId="12" xfId="0" applyNumberFormat="1" applyFill="1" applyBorder="1" applyAlignment="1">
      <alignment horizontal="center"/>
    </xf>
    <xf numFmtId="168" fontId="0" fillId="5" borderId="12" xfId="0" applyNumberFormat="1" applyFill="1" applyBorder="1" applyAlignment="1">
      <alignment horizontal="center"/>
    </xf>
    <xf numFmtId="169" fontId="0" fillId="5" borderId="12" xfId="0" applyNumberFormat="1" applyFill="1" applyBorder="1" applyAlignment="1">
      <alignment horizontal="center" vertical="center"/>
    </xf>
    <xf numFmtId="169" fontId="0" fillId="5" borderId="12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 vertical="center"/>
    </xf>
    <xf numFmtId="1" fontId="8" fillId="5" borderId="13" xfId="0" applyNumberFormat="1" applyFont="1" applyFill="1" applyBorder="1" applyAlignment="1">
      <alignment horizontal="center" vertical="center"/>
    </xf>
    <xf numFmtId="167" fontId="8" fillId="5" borderId="12" xfId="1" applyNumberFormat="1" applyFont="1" applyFill="1" applyBorder="1" applyAlignment="1">
      <alignment horizontal="center" vertical="center"/>
    </xf>
    <xf numFmtId="165" fontId="8" fillId="5" borderId="12" xfId="0" applyNumberFormat="1" applyFont="1" applyFill="1" applyBorder="1" applyAlignment="1">
      <alignment horizontal="center" vertical="center"/>
    </xf>
    <xf numFmtId="10" fontId="8" fillId="5" borderId="12" xfId="0" applyNumberFormat="1" applyFont="1" applyFill="1" applyBorder="1" applyAlignment="1">
      <alignment horizontal="center"/>
    </xf>
    <xf numFmtId="168" fontId="8" fillId="5" borderId="12" xfId="0" applyNumberFormat="1" applyFont="1" applyFill="1" applyBorder="1" applyAlignment="1">
      <alignment horizontal="center"/>
    </xf>
    <xf numFmtId="169" fontId="8" fillId="5" borderId="12" xfId="0" applyNumberFormat="1" applyFont="1" applyFill="1" applyBorder="1" applyAlignment="1">
      <alignment horizontal="center" vertical="center"/>
    </xf>
    <xf numFmtId="169" fontId="8" fillId="5" borderId="12" xfId="0" applyNumberFormat="1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/>
    </xf>
    <xf numFmtId="169" fontId="8" fillId="0" borderId="14" xfId="0" applyNumberFormat="1" applyFont="1" applyBorder="1" applyAlignment="1">
      <alignment horizontal="center"/>
    </xf>
    <xf numFmtId="1" fontId="8" fillId="5" borderId="13" xfId="0" applyNumberFormat="1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169" fontId="8" fillId="5" borderId="14" xfId="0" applyNumberFormat="1" applyFont="1" applyFill="1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69" fontId="0" fillId="5" borderId="14" xfId="0" applyNumberFormat="1" applyFill="1" applyBorder="1" applyAlignment="1">
      <alignment horizontal="center"/>
    </xf>
    <xf numFmtId="1" fontId="0" fillId="5" borderId="13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67" fontId="0" fillId="5" borderId="12" xfId="1" applyNumberFormat="1" applyFont="1" applyFill="1" applyBorder="1" applyAlignment="1">
      <alignment horizontal="center" vertical="center"/>
    </xf>
    <xf numFmtId="165" fontId="0" fillId="5" borderId="12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" fontId="0" fillId="0" borderId="13" xfId="0" applyNumberFormat="1" applyBorder="1" applyAlignment="1">
      <alignment horizontal="center" vertical="center"/>
    </xf>
    <xf numFmtId="167" fontId="4" fillId="0" borderId="12" xfId="1" applyNumberFormat="1" applyFill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0" fontId="0" fillId="0" borderId="12" xfId="0" applyNumberFormat="1" applyBorder="1" applyAlignment="1">
      <alignment horizontal="center"/>
    </xf>
    <xf numFmtId="169" fontId="0" fillId="0" borderId="14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5" borderId="16" xfId="0" applyFill="1" applyBorder="1" applyAlignment="1">
      <alignment horizontal="center"/>
    </xf>
    <xf numFmtId="1" fontId="8" fillId="5" borderId="16" xfId="0" applyNumberFormat="1" applyFont="1" applyFill="1" applyBorder="1" applyAlignment="1">
      <alignment horizontal="center" vertical="center"/>
    </xf>
    <xf numFmtId="1" fontId="0" fillId="5" borderId="16" xfId="0" applyNumberFormat="1" applyFill="1" applyBorder="1" applyAlignment="1">
      <alignment horizontal="center" vertical="center"/>
    </xf>
    <xf numFmtId="167" fontId="0" fillId="5" borderId="15" xfId="1" applyNumberFormat="1" applyFont="1" applyFill="1" applyBorder="1" applyAlignment="1">
      <alignment horizontal="center" vertical="center"/>
    </xf>
    <xf numFmtId="167" fontId="8" fillId="5" borderId="16" xfId="1" applyNumberFormat="1" applyFont="1" applyFill="1" applyBorder="1" applyAlignment="1">
      <alignment horizontal="center" vertical="center"/>
    </xf>
    <xf numFmtId="167" fontId="4" fillId="5" borderId="16" xfId="1" applyNumberFormat="1" applyFill="1" applyBorder="1" applyAlignment="1">
      <alignment horizontal="center" vertical="center"/>
    </xf>
    <xf numFmtId="165" fontId="0" fillId="5" borderId="15" xfId="0" applyNumberFormat="1" applyFill="1" applyBorder="1" applyAlignment="1">
      <alignment horizontal="center" vertical="center"/>
    </xf>
    <xf numFmtId="165" fontId="8" fillId="5" borderId="16" xfId="0" applyNumberFormat="1" applyFont="1" applyFill="1" applyBorder="1" applyAlignment="1">
      <alignment horizontal="center" vertical="center"/>
    </xf>
    <xf numFmtId="165" fontId="0" fillId="5" borderId="16" xfId="0" applyNumberFormat="1" applyFill="1" applyBorder="1" applyAlignment="1">
      <alignment horizontal="center" vertical="center"/>
    </xf>
    <xf numFmtId="10" fontId="0" fillId="5" borderId="15" xfId="0" applyNumberFormat="1" applyFill="1" applyBorder="1" applyAlignment="1">
      <alignment horizontal="center"/>
    </xf>
    <xf numFmtId="10" fontId="8" fillId="5" borderId="16" xfId="0" applyNumberFormat="1" applyFont="1" applyFill="1" applyBorder="1" applyAlignment="1">
      <alignment horizontal="center"/>
    </xf>
    <xf numFmtId="10" fontId="0" fillId="5" borderId="16" xfId="0" applyNumberFormat="1" applyFill="1" applyBorder="1" applyAlignment="1">
      <alignment horizontal="center"/>
    </xf>
    <xf numFmtId="165" fontId="0" fillId="5" borderId="15" xfId="0" applyNumberFormat="1" applyFill="1" applyBorder="1" applyAlignment="1">
      <alignment horizontal="center"/>
    </xf>
    <xf numFmtId="168" fontId="0" fillId="5" borderId="15" xfId="0" applyNumberFormat="1" applyFill="1" applyBorder="1" applyAlignment="1">
      <alignment horizontal="center"/>
    </xf>
    <xf numFmtId="168" fontId="8" fillId="5" borderId="16" xfId="0" applyNumberFormat="1" applyFont="1" applyFill="1" applyBorder="1" applyAlignment="1">
      <alignment horizontal="center"/>
    </xf>
    <xf numFmtId="168" fontId="0" fillId="5" borderId="16" xfId="0" applyNumberFormat="1" applyFill="1" applyBorder="1" applyAlignment="1">
      <alignment horizontal="center"/>
    </xf>
    <xf numFmtId="169" fontId="0" fillId="5" borderId="15" xfId="0" applyNumberFormat="1" applyFill="1" applyBorder="1" applyAlignment="1">
      <alignment horizontal="center" vertical="center"/>
    </xf>
    <xf numFmtId="169" fontId="8" fillId="5" borderId="16" xfId="0" applyNumberFormat="1" applyFont="1" applyFill="1" applyBorder="1" applyAlignment="1">
      <alignment horizontal="center" vertical="center"/>
    </xf>
    <xf numFmtId="169" fontId="0" fillId="5" borderId="16" xfId="0" applyNumberFormat="1" applyFill="1" applyBorder="1" applyAlignment="1">
      <alignment horizontal="center" vertical="center"/>
    </xf>
    <xf numFmtId="169" fontId="0" fillId="5" borderId="15" xfId="0" applyNumberFormat="1" applyFill="1" applyBorder="1" applyAlignment="1">
      <alignment horizontal="center"/>
    </xf>
    <xf numFmtId="169" fontId="8" fillId="5" borderId="16" xfId="0" applyNumberFormat="1" applyFont="1" applyFill="1" applyBorder="1" applyAlignment="1">
      <alignment horizontal="center"/>
    </xf>
    <xf numFmtId="169" fontId="0" fillId="5" borderId="16" xfId="0" applyNumberFormat="1" applyFill="1" applyBorder="1" applyAlignment="1">
      <alignment horizontal="center"/>
    </xf>
    <xf numFmtId="169" fontId="8" fillId="5" borderId="18" xfId="0" applyNumberFormat="1" applyFont="1" applyFill="1" applyBorder="1" applyAlignment="1">
      <alignment horizontal="center"/>
    </xf>
    <xf numFmtId="169" fontId="0" fillId="5" borderId="18" xfId="0" applyNumberForma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67" fontId="8" fillId="0" borderId="15" xfId="1" applyNumberFormat="1" applyFont="1" applyFill="1" applyBorder="1" applyAlignment="1">
      <alignment horizontal="center" vertical="center"/>
    </xf>
    <xf numFmtId="165" fontId="8" fillId="0" borderId="15" xfId="0" applyNumberFormat="1" applyFont="1" applyBorder="1" applyAlignment="1">
      <alignment horizontal="center" vertical="center"/>
    </xf>
    <xf numFmtId="10" fontId="8" fillId="0" borderId="15" xfId="0" applyNumberFormat="1" applyFont="1" applyBorder="1" applyAlignment="1">
      <alignment horizontal="center"/>
    </xf>
    <xf numFmtId="168" fontId="8" fillId="0" borderId="15" xfId="0" applyNumberFormat="1" applyFont="1" applyBorder="1" applyAlignment="1">
      <alignment horizontal="center"/>
    </xf>
    <xf numFmtId="169" fontId="8" fillId="0" borderId="15" xfId="0" applyNumberFormat="1" applyFont="1" applyBorder="1" applyAlignment="1">
      <alignment horizontal="center" vertical="center"/>
    </xf>
    <xf numFmtId="169" fontId="8" fillId="0" borderId="15" xfId="0" applyNumberFormat="1" applyFont="1" applyBorder="1" applyAlignment="1">
      <alignment horizontal="center"/>
    </xf>
    <xf numFmtId="169" fontId="8" fillId="0" borderId="17" xfId="0" applyNumberFormat="1" applyFont="1" applyBorder="1" applyAlignment="1">
      <alignment horizontal="center"/>
    </xf>
    <xf numFmtId="0" fontId="0" fillId="5" borderId="20" xfId="0" applyFill="1" applyBorder="1" applyAlignment="1">
      <alignment horizontal="center" vertical="center"/>
    </xf>
    <xf numFmtId="1" fontId="0" fillId="5" borderId="20" xfId="0" applyNumberFormat="1" applyFill="1" applyBorder="1" applyAlignment="1">
      <alignment horizontal="center" vertical="center"/>
    </xf>
    <xf numFmtId="167" fontId="4" fillId="5" borderId="20" xfId="1" applyNumberFormat="1" applyFill="1" applyBorder="1" applyAlignment="1">
      <alignment horizontal="center" vertical="center"/>
    </xf>
    <xf numFmtId="165" fontId="0" fillId="5" borderId="20" xfId="0" applyNumberFormat="1" applyFill="1" applyBorder="1" applyAlignment="1">
      <alignment horizontal="center" vertical="center"/>
    </xf>
    <xf numFmtId="10" fontId="0" fillId="5" borderId="20" xfId="0" applyNumberFormat="1" applyFill="1" applyBorder="1" applyAlignment="1">
      <alignment horizontal="center"/>
    </xf>
    <xf numFmtId="168" fontId="0" fillId="5" borderId="20" xfId="0" applyNumberFormat="1" applyFill="1" applyBorder="1" applyAlignment="1">
      <alignment horizontal="center"/>
    </xf>
    <xf numFmtId="169" fontId="0" fillId="5" borderId="20" xfId="0" applyNumberFormat="1" applyFill="1" applyBorder="1" applyAlignment="1">
      <alignment horizontal="center" vertical="center"/>
    </xf>
    <xf numFmtId="169" fontId="0" fillId="5" borderId="20" xfId="0" applyNumberFormat="1" applyFill="1" applyBorder="1" applyAlignment="1">
      <alignment horizontal="center"/>
    </xf>
    <xf numFmtId="169" fontId="0" fillId="5" borderId="0" xfId="0" applyNumberFormat="1" applyFill="1" applyAlignment="1">
      <alignment horizontal="center"/>
    </xf>
    <xf numFmtId="0" fontId="0" fillId="5" borderId="19" xfId="0" applyFill="1" applyBorder="1" applyAlignment="1">
      <alignment horizontal="center" vertical="center"/>
    </xf>
    <xf numFmtId="165" fontId="0" fillId="0" borderId="12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169" fontId="0" fillId="0" borderId="12" xfId="0" applyNumberFormat="1" applyBorder="1" applyAlignment="1">
      <alignment horizontal="center" vertical="center"/>
    </xf>
    <xf numFmtId="169" fontId="0" fillId="0" borderId="12" xfId="0" applyNumberFormat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0" fontId="0" fillId="6" borderId="12" xfId="0" applyFill="1" applyBorder="1" applyAlignment="1">
      <alignment horizontal="center" vertical="center"/>
    </xf>
    <xf numFmtId="1" fontId="0" fillId="6" borderId="13" xfId="0" applyNumberFormat="1" applyFill="1" applyBorder="1" applyAlignment="1">
      <alignment horizontal="center" vertical="center"/>
    </xf>
    <xf numFmtId="167" fontId="4" fillId="6" borderId="12" xfId="1" applyNumberFormat="1" applyFill="1" applyBorder="1" applyAlignment="1">
      <alignment horizontal="center" vertical="center"/>
    </xf>
    <xf numFmtId="165" fontId="0" fillId="6" borderId="12" xfId="0" applyNumberFormat="1" applyFill="1" applyBorder="1" applyAlignment="1">
      <alignment horizontal="center" vertical="center"/>
    </xf>
    <xf numFmtId="10" fontId="0" fillId="6" borderId="12" xfId="0" applyNumberFormat="1" applyFill="1" applyBorder="1" applyAlignment="1">
      <alignment horizontal="center"/>
    </xf>
    <xf numFmtId="165" fontId="0" fillId="6" borderId="12" xfId="0" applyNumberFormat="1" applyFill="1" applyBorder="1" applyAlignment="1">
      <alignment horizontal="center"/>
    </xf>
    <xf numFmtId="168" fontId="0" fillId="6" borderId="12" xfId="0" applyNumberFormat="1" applyFill="1" applyBorder="1" applyAlignment="1">
      <alignment horizontal="center"/>
    </xf>
    <xf numFmtId="169" fontId="0" fillId="6" borderId="12" xfId="0" applyNumberFormat="1" applyFill="1" applyBorder="1" applyAlignment="1">
      <alignment horizontal="center" vertical="center"/>
    </xf>
    <xf numFmtId="169" fontId="0" fillId="6" borderId="12" xfId="0" applyNumberFormat="1" applyFill="1" applyBorder="1" applyAlignment="1">
      <alignment horizontal="center"/>
    </xf>
    <xf numFmtId="169" fontId="0" fillId="6" borderId="14" xfId="0" applyNumberFormat="1" applyFill="1" applyBorder="1" applyAlignment="1">
      <alignment horizontal="center"/>
    </xf>
    <xf numFmtId="1" fontId="8" fillId="6" borderId="12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6" borderId="13" xfId="0" applyNumberFormat="1" applyFont="1" applyFill="1" applyBorder="1" applyAlignment="1">
      <alignment horizontal="center"/>
    </xf>
    <xf numFmtId="167" fontId="8" fillId="6" borderId="12" xfId="1" applyNumberFormat="1" applyFont="1" applyFill="1" applyBorder="1" applyAlignment="1">
      <alignment horizontal="center"/>
    </xf>
    <xf numFmtId="165" fontId="8" fillId="6" borderId="12" xfId="0" applyNumberFormat="1" applyFont="1" applyFill="1" applyBorder="1" applyAlignment="1">
      <alignment horizontal="center" vertical="center"/>
    </xf>
    <xf numFmtId="10" fontId="8" fillId="6" borderId="12" xfId="0" applyNumberFormat="1" applyFont="1" applyFill="1" applyBorder="1" applyAlignment="1">
      <alignment horizontal="center"/>
    </xf>
    <xf numFmtId="168" fontId="8" fillId="6" borderId="12" xfId="0" applyNumberFormat="1" applyFont="1" applyFill="1" applyBorder="1" applyAlignment="1">
      <alignment horizontal="center"/>
    </xf>
    <xf numFmtId="169" fontId="8" fillId="6" borderId="12" xfId="0" applyNumberFormat="1" applyFont="1" applyFill="1" applyBorder="1" applyAlignment="1">
      <alignment horizontal="center" vertical="center"/>
    </xf>
    <xf numFmtId="169" fontId="8" fillId="6" borderId="12" xfId="0" applyNumberFormat="1" applyFont="1" applyFill="1" applyBorder="1" applyAlignment="1">
      <alignment horizontal="center"/>
    </xf>
    <xf numFmtId="165" fontId="0" fillId="6" borderId="15" xfId="0" applyNumberForma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3" xfId="2" xr:uid="{92B2DFE5-A3BA-4ED0-8111-C5BAC46220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BC69-7D36-4DDF-B867-31B99D0FDF8C}">
  <sheetPr filterMode="1">
    <pageSetUpPr fitToPage="1"/>
  </sheetPr>
  <dimension ref="A2:S84"/>
  <sheetViews>
    <sheetView tabSelected="1" topLeftCell="A37" workbookViewId="0">
      <selection activeCell="T1" sqref="T1:X1048576"/>
    </sheetView>
  </sheetViews>
  <sheetFormatPr baseColWidth="10" defaultColWidth="11.33203125" defaultRowHeight="17.25" customHeight="1" x14ac:dyDescent="0.2"/>
  <cols>
    <col min="1" max="1" width="19.33203125" bestFit="1" customWidth="1"/>
    <col min="2" max="2" width="7.33203125" customWidth="1"/>
    <col min="3" max="3" width="13" customWidth="1"/>
    <col min="4" max="4" width="3.33203125" customWidth="1"/>
    <col min="5" max="5" width="9.5" customWidth="1"/>
    <col min="6" max="6" width="3.6640625" customWidth="1"/>
    <col min="7" max="7" width="5.5" customWidth="1"/>
    <col min="8" max="8" width="6.83203125" customWidth="1"/>
    <col min="9" max="9" width="10.5" customWidth="1"/>
    <col min="10" max="10" width="7.33203125" customWidth="1"/>
    <col min="11" max="11" width="12.6640625" customWidth="1"/>
    <col min="12" max="12" width="10" style="8" customWidth="1"/>
    <col min="13" max="13" width="10.5" customWidth="1"/>
    <col min="14" max="14" width="8.33203125" customWidth="1"/>
    <col min="15" max="15" width="13" customWidth="1"/>
    <col min="16" max="16" width="9.83203125" style="8" customWidth="1"/>
    <col min="17" max="17" width="12.5" customWidth="1"/>
    <col min="18" max="18" width="13.5" customWidth="1"/>
    <col min="19" max="19" width="14.6640625" style="8" customWidth="1"/>
  </cols>
  <sheetData>
    <row r="2" spans="2:19" s="7" customFormat="1" ht="24" x14ac:dyDescent="0.3">
      <c r="B2" s="1" t="s">
        <v>0</v>
      </c>
      <c r="C2" s="2"/>
      <c r="D2" s="2"/>
      <c r="E2" s="2"/>
      <c r="F2" s="2"/>
      <c r="G2" s="2"/>
      <c r="H2" s="3"/>
      <c r="I2" s="4"/>
      <c r="J2" s="4"/>
      <c r="K2" s="5"/>
      <c r="L2" s="6"/>
      <c r="M2" s="4"/>
      <c r="N2" s="4"/>
      <c r="O2" s="5"/>
      <c r="P2" s="6"/>
      <c r="Q2" s="4"/>
      <c r="R2" s="6"/>
      <c r="S2" s="6"/>
    </row>
    <row r="3" spans="2:19" ht="17.25" customHeight="1" x14ac:dyDescent="0.2">
      <c r="B3" t="s">
        <v>1</v>
      </c>
    </row>
    <row r="4" spans="2:19" ht="17.25" customHeight="1" x14ac:dyDescent="0.2">
      <c r="B4" t="s">
        <v>2</v>
      </c>
    </row>
    <row r="7" spans="2:19" ht="17.25" customHeight="1" x14ac:dyDescent="0.2">
      <c r="B7" s="9" t="s">
        <v>3</v>
      </c>
    </row>
    <row r="8" spans="2:19" ht="17.25" customHeight="1" x14ac:dyDescent="0.2">
      <c r="B8" s="9" t="s">
        <v>4</v>
      </c>
    </row>
    <row r="9" spans="2:19" ht="17.25" customHeight="1" x14ac:dyDescent="0.2">
      <c r="B9" s="10" t="s">
        <v>5</v>
      </c>
    </row>
    <row r="10" spans="2:19" ht="17.25" customHeight="1" x14ac:dyDescent="0.2">
      <c r="B10" s="9"/>
    </row>
    <row r="11" spans="2:19" ht="17.25" customHeight="1" x14ac:dyDescent="0.2">
      <c r="B11" s="11" t="s">
        <v>6</v>
      </c>
      <c r="C11" s="12"/>
    </row>
    <row r="12" spans="2:19" ht="17.25" customHeight="1" x14ac:dyDescent="0.2">
      <c r="B12" s="13" t="s">
        <v>7</v>
      </c>
      <c r="C12" s="14"/>
    </row>
    <row r="14" spans="2:19" ht="15" x14ac:dyDescent="0.2">
      <c r="B14" s="15" t="s">
        <v>8</v>
      </c>
      <c r="C14" s="16"/>
      <c r="D14" s="16"/>
      <c r="E14" s="16"/>
      <c r="F14" s="16"/>
      <c r="G14" s="16"/>
      <c r="H14" s="17"/>
      <c r="I14" s="18"/>
      <c r="J14" s="18"/>
      <c r="K14" s="19"/>
      <c r="L14" s="20"/>
      <c r="M14" s="18"/>
      <c r="N14" s="18"/>
      <c r="O14" s="19"/>
      <c r="P14" s="18"/>
      <c r="Q14" s="18"/>
      <c r="R14" s="20"/>
      <c r="S14" s="20"/>
    </row>
    <row r="15" spans="2:19" ht="17.25" customHeight="1" thickBot="1" x14ac:dyDescent="0.25"/>
    <row r="16" spans="2:19" ht="20" thickBot="1" x14ac:dyDescent="0.25">
      <c r="B16" s="160" t="s">
        <v>9</v>
      </c>
      <c r="C16" s="160"/>
      <c r="D16" s="160"/>
      <c r="E16" s="160"/>
      <c r="F16" s="160"/>
      <c r="G16" s="160"/>
      <c r="H16" s="160"/>
      <c r="I16" s="160"/>
      <c r="J16" s="160"/>
      <c r="K16" s="21"/>
      <c r="L16" s="21"/>
      <c r="M16" s="21"/>
      <c r="N16" s="21"/>
      <c r="O16" s="21"/>
      <c r="P16" s="21"/>
      <c r="Q16" s="21"/>
      <c r="R16" s="21"/>
      <c r="S16" s="22"/>
    </row>
    <row r="17" spans="1:19" ht="29" customHeight="1" x14ac:dyDescent="0.2">
      <c r="B17" s="159" t="s">
        <v>10</v>
      </c>
      <c r="C17" s="159"/>
      <c r="D17" s="159"/>
      <c r="E17" s="159"/>
      <c r="F17" s="159"/>
      <c r="G17" s="159"/>
      <c r="H17" s="159"/>
      <c r="I17" s="159"/>
      <c r="J17" s="159"/>
      <c r="K17" s="159" t="s">
        <v>11</v>
      </c>
      <c r="L17" s="159"/>
      <c r="M17" s="159" t="s">
        <v>12</v>
      </c>
      <c r="N17" s="159"/>
      <c r="O17" s="159" t="s">
        <v>13</v>
      </c>
      <c r="P17" s="159"/>
      <c r="Q17" s="159" t="s">
        <v>14</v>
      </c>
      <c r="R17" s="159"/>
      <c r="S17" s="159"/>
    </row>
    <row r="18" spans="1:19" ht="49" thickBot="1" x14ac:dyDescent="0.25">
      <c r="A18" s="23" t="s">
        <v>15</v>
      </c>
      <c r="B18" s="24" t="s">
        <v>16</v>
      </c>
      <c r="C18" s="25" t="s">
        <v>17</v>
      </c>
      <c r="D18" s="25"/>
      <c r="E18" s="25" t="s">
        <v>18</v>
      </c>
      <c r="F18" s="25"/>
      <c r="G18" s="26" t="s">
        <v>19</v>
      </c>
      <c r="H18" s="27" t="s">
        <v>20</v>
      </c>
      <c r="I18" s="28" t="s">
        <v>21</v>
      </c>
      <c r="J18" s="28" t="s">
        <v>22</v>
      </c>
      <c r="K18" s="29" t="s">
        <v>23</v>
      </c>
      <c r="L18" s="30" t="s">
        <v>24</v>
      </c>
      <c r="M18" s="29" t="s">
        <v>25</v>
      </c>
      <c r="N18" s="31" t="s">
        <v>26</v>
      </c>
      <c r="O18" s="29" t="s">
        <v>27</v>
      </c>
      <c r="P18" s="30" t="s">
        <v>28</v>
      </c>
      <c r="Q18" s="29" t="s">
        <v>29</v>
      </c>
      <c r="R18" s="32" t="s">
        <v>30</v>
      </c>
      <c r="S18" s="33" t="s">
        <v>31</v>
      </c>
    </row>
    <row r="19" spans="1:19" ht="17.25" customHeight="1" x14ac:dyDescent="0.2">
      <c r="A19" s="148" t="s">
        <v>32</v>
      </c>
      <c r="B19" s="149">
        <v>6</v>
      </c>
      <c r="C19" s="150" t="s">
        <v>33</v>
      </c>
      <c r="D19" s="149">
        <v>2</v>
      </c>
      <c r="E19" s="150" t="s">
        <v>34</v>
      </c>
      <c r="F19" s="149">
        <v>2</v>
      </c>
      <c r="G19" s="151">
        <v>70.150000000000006</v>
      </c>
      <c r="H19" s="151">
        <f>G19*10.7639</f>
        <v>755.08758499999999</v>
      </c>
      <c r="I19" s="152">
        <v>374995</v>
      </c>
      <c r="J19" s="153">
        <f t="shared" ref="J19:J62" si="0">I19/H19</f>
        <v>496.62450747352705</v>
      </c>
      <c r="K19" s="153">
        <v>24000</v>
      </c>
      <c r="L19" s="154">
        <f t="shared" ref="L19:L52" si="1">K19/I19</f>
        <v>6.4000853344711256E-2</v>
      </c>
      <c r="M19" s="153">
        <f>IF(F19=1,1800,(IF(F19=2,2000,(IF(F19=3,2200,0)))))</f>
        <v>2000</v>
      </c>
      <c r="N19" s="153">
        <v>0</v>
      </c>
      <c r="O19" s="153">
        <f>K19-M19-N19</f>
        <v>22000</v>
      </c>
      <c r="P19" s="155">
        <f t="shared" ref="P19:P52" si="2">O19/I19</f>
        <v>5.8667448899318658E-2</v>
      </c>
      <c r="Q19" s="156">
        <f>I19*0.05</f>
        <v>18749.75</v>
      </c>
      <c r="R19" s="157">
        <f t="shared" ref="R19:R52" si="3">(I19*0.3)/30</f>
        <v>3749.95</v>
      </c>
      <c r="S19" s="157">
        <f t="shared" ref="S19:S52" si="4">I19-Q19-R19*30</f>
        <v>243746.75</v>
      </c>
    </row>
    <row r="20" spans="1:19" ht="17.25" customHeight="1" x14ac:dyDescent="0.2">
      <c r="A20" s="34" t="s">
        <v>35</v>
      </c>
      <c r="B20" s="35">
        <v>15</v>
      </c>
      <c r="C20" s="36" t="s">
        <v>33</v>
      </c>
      <c r="D20" s="35">
        <v>2</v>
      </c>
      <c r="E20" s="36" t="s">
        <v>34</v>
      </c>
      <c r="F20" s="35">
        <v>2</v>
      </c>
      <c r="G20" s="37">
        <v>72.97</v>
      </c>
      <c r="H20" s="37">
        <f>G20*10.7639</f>
        <v>785.44178299999999</v>
      </c>
      <c r="I20" s="38">
        <v>389995</v>
      </c>
      <c r="J20" s="39">
        <f t="shared" si="0"/>
        <v>496.52947989399235</v>
      </c>
      <c r="K20" s="39">
        <v>24000</v>
      </c>
      <c r="L20" s="40">
        <f t="shared" si="1"/>
        <v>6.153925050321158E-2</v>
      </c>
      <c r="M20" s="39">
        <f>IF(F20=1,1800,(IF(F20=2,2000,(IF(F20=3,2200,0)))))</f>
        <v>2000</v>
      </c>
      <c r="N20" s="39">
        <v>0</v>
      </c>
      <c r="O20" s="39">
        <f>K20-M20-N20</f>
        <v>22000</v>
      </c>
      <c r="P20" s="41">
        <f t="shared" si="2"/>
        <v>5.6410979627943947E-2</v>
      </c>
      <c r="Q20" s="42">
        <f>I20*0.05</f>
        <v>19499.75</v>
      </c>
      <c r="R20" s="43">
        <f t="shared" si="3"/>
        <v>3899.95</v>
      </c>
      <c r="S20" s="43">
        <f t="shared" si="4"/>
        <v>253496.75</v>
      </c>
    </row>
    <row r="21" spans="1:19" ht="17.25" hidden="1" customHeight="1" x14ac:dyDescent="0.2">
      <c r="A21" s="56" t="s">
        <v>36</v>
      </c>
      <c r="B21" s="57">
        <v>31</v>
      </c>
      <c r="C21" s="57" t="s">
        <v>37</v>
      </c>
      <c r="D21" s="57">
        <v>2</v>
      </c>
      <c r="E21" s="57" t="s">
        <v>34</v>
      </c>
      <c r="F21" s="57">
        <v>2</v>
      </c>
      <c r="G21" s="58">
        <v>70.239999999999995</v>
      </c>
      <c r="H21" s="58">
        <f>G21*10.7639</f>
        <v>756.05633599999987</v>
      </c>
      <c r="I21" s="59">
        <v>379995</v>
      </c>
      <c r="J21" s="60">
        <f t="shared" si="0"/>
        <v>502.6014357744898</v>
      </c>
      <c r="K21" s="60">
        <v>24000</v>
      </c>
      <c r="L21" s="61">
        <f t="shared" si="1"/>
        <v>6.3158725772707536E-2</v>
      </c>
      <c r="M21" s="60">
        <f>IF(F21=1,1800,(IF(F21=2,2000,(IF(F21=3,2200,0)))))</f>
        <v>2000</v>
      </c>
      <c r="N21" s="60">
        <v>0</v>
      </c>
      <c r="O21" s="60">
        <f>K21-M21-N21</f>
        <v>22000</v>
      </c>
      <c r="P21" s="62">
        <f t="shared" si="2"/>
        <v>5.789549862498191E-2</v>
      </c>
      <c r="Q21" s="63">
        <f>I21*0.05</f>
        <v>18999.75</v>
      </c>
      <c r="R21" s="64">
        <f t="shared" si="3"/>
        <v>3799.95</v>
      </c>
      <c r="S21" s="73">
        <f t="shared" si="4"/>
        <v>246996.75</v>
      </c>
    </row>
    <row r="22" spans="1:19" ht="17.25" customHeight="1" x14ac:dyDescent="0.2">
      <c r="A22" s="35" t="s">
        <v>35</v>
      </c>
      <c r="B22" s="35">
        <v>52</v>
      </c>
      <c r="C22" s="35" t="s">
        <v>37</v>
      </c>
      <c r="D22" s="35">
        <v>2</v>
      </c>
      <c r="E22" s="35" t="s">
        <v>34</v>
      </c>
      <c r="F22" s="35">
        <v>2</v>
      </c>
      <c r="G22" s="66">
        <v>70</v>
      </c>
      <c r="H22" s="45">
        <f>G22*10.7639</f>
        <v>753.47299999999996</v>
      </c>
      <c r="I22" s="46">
        <v>379995</v>
      </c>
      <c r="J22" s="39">
        <f t="shared" si="0"/>
        <v>504.32464069714513</v>
      </c>
      <c r="K22" s="39">
        <v>24000</v>
      </c>
      <c r="L22" s="40">
        <f t="shared" si="1"/>
        <v>6.3158725772707536E-2</v>
      </c>
      <c r="M22" s="39">
        <v>2000</v>
      </c>
      <c r="N22" s="39">
        <v>0</v>
      </c>
      <c r="O22" s="68">
        <f>K22-M22-N22</f>
        <v>22000</v>
      </c>
      <c r="P22" s="41">
        <f t="shared" si="2"/>
        <v>5.789549862498191E-2</v>
      </c>
      <c r="Q22" s="42">
        <f>5%*I22</f>
        <v>18999.75</v>
      </c>
      <c r="R22" s="43">
        <f t="shared" si="3"/>
        <v>3799.95</v>
      </c>
      <c r="S22" s="69">
        <f t="shared" si="4"/>
        <v>246996.75</v>
      </c>
    </row>
    <row r="23" spans="1:19" ht="17.25" hidden="1" customHeight="1" x14ac:dyDescent="0.2">
      <c r="A23" s="56" t="s">
        <v>36</v>
      </c>
      <c r="B23" s="57">
        <v>58</v>
      </c>
      <c r="C23" s="57" t="s">
        <v>38</v>
      </c>
      <c r="D23" s="57">
        <v>2</v>
      </c>
      <c r="E23" s="57" t="s">
        <v>34</v>
      </c>
      <c r="F23" s="57">
        <v>2</v>
      </c>
      <c r="G23" s="58">
        <v>70.83</v>
      </c>
      <c r="H23" s="58">
        <f>G23*10.7639</f>
        <v>762.40703699999995</v>
      </c>
      <c r="I23" s="59">
        <v>384995</v>
      </c>
      <c r="J23" s="60">
        <f t="shared" si="0"/>
        <v>504.9730410607425</v>
      </c>
      <c r="K23" s="60">
        <v>24900</v>
      </c>
      <c r="L23" s="61">
        <f t="shared" si="1"/>
        <v>6.4676164625514621E-2</v>
      </c>
      <c r="M23" s="60">
        <f>IF(F23=1,1800,(IF(F23=2,2000,(IF(F23=3,2200,0)))))</f>
        <v>2000</v>
      </c>
      <c r="N23" s="60">
        <v>0</v>
      </c>
      <c r="O23" s="60">
        <f>K23-M23-N23</f>
        <v>22900</v>
      </c>
      <c r="P23" s="62">
        <f t="shared" si="2"/>
        <v>5.9481291964830714E-2</v>
      </c>
      <c r="Q23" s="63">
        <f>I23*0.05</f>
        <v>19249.75</v>
      </c>
      <c r="R23" s="64">
        <f t="shared" si="3"/>
        <v>3849.95</v>
      </c>
      <c r="S23" s="64">
        <f t="shared" si="4"/>
        <v>250246.75</v>
      </c>
    </row>
    <row r="24" spans="1:19" ht="17.25" hidden="1" customHeight="1" x14ac:dyDescent="0.2">
      <c r="A24" s="55" t="s">
        <v>36</v>
      </c>
      <c r="B24" s="47">
        <v>62</v>
      </c>
      <c r="C24" s="47" t="s">
        <v>38</v>
      </c>
      <c r="D24" s="47">
        <v>1</v>
      </c>
      <c r="E24" s="47" t="s">
        <v>39</v>
      </c>
      <c r="F24" s="47">
        <v>1</v>
      </c>
      <c r="G24" s="48">
        <v>51</v>
      </c>
      <c r="H24" s="48">
        <v>549</v>
      </c>
      <c r="I24" s="49">
        <v>264995</v>
      </c>
      <c r="J24" s="50">
        <f t="shared" si="0"/>
        <v>482.68670309653919</v>
      </c>
      <c r="K24" s="50">
        <v>16800</v>
      </c>
      <c r="L24" s="51">
        <f t="shared" si="1"/>
        <v>6.3397422592879116E-2</v>
      </c>
      <c r="M24" s="50">
        <f>IF(F24=1,1800,(IF(F24=2,2000,(IF(F24=3,2200,0)))))</f>
        <v>1800</v>
      </c>
      <c r="N24" s="50">
        <v>0</v>
      </c>
      <c r="O24" s="50">
        <v>15000</v>
      </c>
      <c r="P24" s="52">
        <f t="shared" si="2"/>
        <v>5.6604841600784918E-2</v>
      </c>
      <c r="Q24" s="53">
        <f>I24*0.05</f>
        <v>13249.75</v>
      </c>
      <c r="R24" s="54">
        <f t="shared" si="3"/>
        <v>2649.95</v>
      </c>
      <c r="S24" s="76">
        <f t="shared" si="4"/>
        <v>172246.75</v>
      </c>
    </row>
    <row r="25" spans="1:19" ht="17.25" hidden="1" customHeight="1" x14ac:dyDescent="0.2">
      <c r="A25" s="55" t="s">
        <v>36</v>
      </c>
      <c r="B25" s="47">
        <v>66</v>
      </c>
      <c r="C25" s="47" t="s">
        <v>38</v>
      </c>
      <c r="D25" s="47">
        <v>1</v>
      </c>
      <c r="E25" s="47" t="s">
        <v>39</v>
      </c>
      <c r="F25" s="47">
        <v>1</v>
      </c>
      <c r="G25" s="48">
        <v>46</v>
      </c>
      <c r="H25" s="48">
        <v>496</v>
      </c>
      <c r="I25" s="49">
        <v>259995</v>
      </c>
      <c r="J25" s="50">
        <f t="shared" si="0"/>
        <v>524.18346774193549</v>
      </c>
      <c r="K25" s="50">
        <v>16800</v>
      </c>
      <c r="L25" s="51">
        <f t="shared" si="1"/>
        <v>6.4616627242831598E-2</v>
      </c>
      <c r="M25" s="50">
        <v>1800</v>
      </c>
      <c r="N25" s="50" t="s">
        <v>40</v>
      </c>
      <c r="O25" s="50">
        <v>15000</v>
      </c>
      <c r="P25" s="52">
        <f t="shared" si="2"/>
        <v>5.7693417181099639E-2</v>
      </c>
      <c r="Q25" s="53">
        <f>I25*0.05</f>
        <v>12999.75</v>
      </c>
      <c r="R25" s="54">
        <f t="shared" si="3"/>
        <v>2599.9499999999998</v>
      </c>
      <c r="S25" s="76">
        <f t="shared" si="4"/>
        <v>168996.75</v>
      </c>
    </row>
    <row r="26" spans="1:19" ht="17.25" hidden="1" customHeight="1" x14ac:dyDescent="0.2">
      <c r="A26" s="56" t="s">
        <v>36</v>
      </c>
      <c r="B26" s="47">
        <v>70</v>
      </c>
      <c r="C26" s="47" t="s">
        <v>38</v>
      </c>
      <c r="D26" s="47">
        <v>1</v>
      </c>
      <c r="E26" s="47" t="s">
        <v>39</v>
      </c>
      <c r="F26" s="47">
        <v>1</v>
      </c>
      <c r="G26" s="48">
        <v>39.39</v>
      </c>
      <c r="H26" s="48">
        <f t="shared" ref="H26:H36" si="5">G26*10.7639</f>
        <v>423.99002100000001</v>
      </c>
      <c r="I26" s="49">
        <v>244995</v>
      </c>
      <c r="J26" s="50">
        <f t="shared" si="0"/>
        <v>577.8319957204842</v>
      </c>
      <c r="K26" s="50">
        <v>16800</v>
      </c>
      <c r="L26" s="51">
        <f t="shared" si="1"/>
        <v>6.8572828016898305E-2</v>
      </c>
      <c r="M26" s="50">
        <f>IF(F26=1,1800,(IF(F26=2,2000,(IF(F26=3,2200,0)))))</f>
        <v>1800</v>
      </c>
      <c r="N26" s="50">
        <v>0</v>
      </c>
      <c r="O26" s="50">
        <f t="shared" ref="O26:O36" si="6">K26-M26-N26</f>
        <v>15000</v>
      </c>
      <c r="P26" s="52">
        <f t="shared" si="2"/>
        <v>6.1225739300802058E-2</v>
      </c>
      <c r="Q26" s="53">
        <f>I26*0.05</f>
        <v>12249.75</v>
      </c>
      <c r="R26" s="54">
        <f t="shared" si="3"/>
        <v>2449.9499999999998</v>
      </c>
      <c r="S26" s="54">
        <f t="shared" si="4"/>
        <v>159246.75</v>
      </c>
    </row>
    <row r="27" spans="1:19" ht="17.25" hidden="1" customHeight="1" x14ac:dyDescent="0.2">
      <c r="A27" s="56" t="s">
        <v>36</v>
      </c>
      <c r="B27" s="47">
        <v>71</v>
      </c>
      <c r="C27" s="47" t="s">
        <v>38</v>
      </c>
      <c r="D27" s="47">
        <v>1</v>
      </c>
      <c r="E27" s="47" t="s">
        <v>39</v>
      </c>
      <c r="F27" s="47">
        <v>1</v>
      </c>
      <c r="G27" s="48">
        <v>50.13</v>
      </c>
      <c r="H27" s="48">
        <f t="shared" si="5"/>
        <v>539.59430699999996</v>
      </c>
      <c r="I27" s="49">
        <v>259995</v>
      </c>
      <c r="J27" s="50">
        <f t="shared" si="0"/>
        <v>481.83421623831185</v>
      </c>
      <c r="K27" s="50">
        <v>16800</v>
      </c>
      <c r="L27" s="51">
        <f t="shared" si="1"/>
        <v>6.4616627242831598E-2</v>
      </c>
      <c r="M27" s="50">
        <f>IF(F27=1,1800,(IF(F27=2,2000,(IF(F27=3,2200,0)))))</f>
        <v>1800</v>
      </c>
      <c r="N27" s="50">
        <v>0</v>
      </c>
      <c r="O27" s="50">
        <f t="shared" si="6"/>
        <v>15000</v>
      </c>
      <c r="P27" s="52">
        <f t="shared" si="2"/>
        <v>5.7693417181099639E-2</v>
      </c>
      <c r="Q27" s="53">
        <f>I27*0.05</f>
        <v>12999.75</v>
      </c>
      <c r="R27" s="54">
        <f t="shared" si="3"/>
        <v>2599.9499999999998</v>
      </c>
      <c r="S27" s="54">
        <f t="shared" si="4"/>
        <v>168996.75</v>
      </c>
    </row>
    <row r="28" spans="1:19" ht="17.25" customHeight="1" x14ac:dyDescent="0.2">
      <c r="A28" s="35" t="s">
        <v>35</v>
      </c>
      <c r="B28" s="35">
        <v>75</v>
      </c>
      <c r="C28" s="35" t="s">
        <v>38</v>
      </c>
      <c r="D28" s="35">
        <v>2</v>
      </c>
      <c r="E28" s="35" t="s">
        <v>34</v>
      </c>
      <c r="F28" s="35">
        <v>2</v>
      </c>
      <c r="G28" s="66">
        <v>62</v>
      </c>
      <c r="H28" s="45">
        <f t="shared" si="5"/>
        <v>667.36180000000002</v>
      </c>
      <c r="I28" s="46">
        <v>374995</v>
      </c>
      <c r="J28" s="39">
        <f t="shared" si="0"/>
        <v>561.90659998819228</v>
      </c>
      <c r="K28" s="39">
        <v>24900</v>
      </c>
      <c r="L28" s="40">
        <f t="shared" si="1"/>
        <v>6.6400885345137939E-2</v>
      </c>
      <c r="M28" s="39">
        <v>2000</v>
      </c>
      <c r="N28" s="39">
        <v>0</v>
      </c>
      <c r="O28" s="68">
        <f t="shared" si="6"/>
        <v>22900</v>
      </c>
      <c r="P28" s="41">
        <f t="shared" si="2"/>
        <v>6.1067480899745327E-2</v>
      </c>
      <c r="Q28" s="42">
        <f>5%*I28</f>
        <v>18749.75</v>
      </c>
      <c r="R28" s="43">
        <f t="shared" si="3"/>
        <v>3749.95</v>
      </c>
      <c r="S28" s="69">
        <f t="shared" si="4"/>
        <v>243746.75</v>
      </c>
    </row>
    <row r="29" spans="1:19" ht="17.25" customHeight="1" x14ac:dyDescent="0.2">
      <c r="A29" s="35" t="s">
        <v>35</v>
      </c>
      <c r="B29" s="44">
        <v>79</v>
      </c>
      <c r="C29" s="44" t="s">
        <v>38</v>
      </c>
      <c r="D29" s="44">
        <v>2</v>
      </c>
      <c r="E29" s="44" t="s">
        <v>34</v>
      </c>
      <c r="F29" s="44">
        <v>2</v>
      </c>
      <c r="G29" s="45">
        <v>64.2</v>
      </c>
      <c r="H29" s="45">
        <f t="shared" si="5"/>
        <v>691.04237999999998</v>
      </c>
      <c r="I29" s="46">
        <v>364995</v>
      </c>
      <c r="J29" s="39">
        <f t="shared" si="0"/>
        <v>528.18034112466444</v>
      </c>
      <c r="K29" s="39">
        <v>24900</v>
      </c>
      <c r="L29" s="40">
        <f t="shared" si="1"/>
        <v>6.8220112604282249E-2</v>
      </c>
      <c r="M29" s="39">
        <f>IF(F29=1,1800,(IF(F29=2,2000,(IF(F29=3,2200,0)))))</f>
        <v>2000</v>
      </c>
      <c r="N29" s="39">
        <v>0</v>
      </c>
      <c r="O29" s="39">
        <f t="shared" si="6"/>
        <v>22900</v>
      </c>
      <c r="P29" s="41">
        <f t="shared" si="2"/>
        <v>6.2740585487472425E-2</v>
      </c>
      <c r="Q29" s="42">
        <f>I29*0.05</f>
        <v>18249.75</v>
      </c>
      <c r="R29" s="43">
        <f t="shared" si="3"/>
        <v>3649.95</v>
      </c>
      <c r="S29" s="69">
        <f t="shared" si="4"/>
        <v>237246.75</v>
      </c>
    </row>
    <row r="30" spans="1:19" ht="17.25" customHeight="1" x14ac:dyDescent="0.2">
      <c r="A30" s="35" t="s">
        <v>35</v>
      </c>
      <c r="B30" s="35">
        <v>81</v>
      </c>
      <c r="C30" s="35" t="s">
        <v>38</v>
      </c>
      <c r="D30" s="35">
        <v>2</v>
      </c>
      <c r="E30" s="35" t="s">
        <v>34</v>
      </c>
      <c r="F30" s="35">
        <v>2</v>
      </c>
      <c r="G30" s="66">
        <v>70</v>
      </c>
      <c r="H30" s="45">
        <f t="shared" si="5"/>
        <v>753.47299999999996</v>
      </c>
      <c r="I30" s="46">
        <v>384995</v>
      </c>
      <c r="J30" s="39">
        <f t="shared" si="0"/>
        <v>510.96057854760556</v>
      </c>
      <c r="K30" s="39">
        <v>24900</v>
      </c>
      <c r="L30" s="40">
        <f t="shared" si="1"/>
        <v>6.4676164625514621E-2</v>
      </c>
      <c r="M30" s="39">
        <v>2000</v>
      </c>
      <c r="N30" s="39">
        <v>0</v>
      </c>
      <c r="O30" s="68">
        <f t="shared" si="6"/>
        <v>22900</v>
      </c>
      <c r="P30" s="41">
        <f t="shared" si="2"/>
        <v>5.9481291964830714E-2</v>
      </c>
      <c r="Q30" s="42">
        <f>5%*I30</f>
        <v>19249.75</v>
      </c>
      <c r="R30" s="43">
        <f t="shared" si="3"/>
        <v>3849.95</v>
      </c>
      <c r="S30" s="69">
        <f t="shared" si="4"/>
        <v>250246.75</v>
      </c>
    </row>
    <row r="31" spans="1:19" ht="17.25" hidden="1" customHeight="1" x14ac:dyDescent="0.2">
      <c r="A31" s="55" t="s">
        <v>36</v>
      </c>
      <c r="B31" s="47">
        <v>82</v>
      </c>
      <c r="C31" s="47" t="s">
        <v>38</v>
      </c>
      <c r="D31" s="47">
        <v>1</v>
      </c>
      <c r="E31" s="47" t="s">
        <v>39</v>
      </c>
      <c r="F31" s="47">
        <v>1</v>
      </c>
      <c r="G31" s="48">
        <v>42</v>
      </c>
      <c r="H31" s="48">
        <f t="shared" si="5"/>
        <v>452.0838</v>
      </c>
      <c r="I31" s="49">
        <v>249995</v>
      </c>
      <c r="J31" s="50">
        <f t="shared" si="0"/>
        <v>552.98376097528819</v>
      </c>
      <c r="K31" s="50">
        <v>16800</v>
      </c>
      <c r="L31" s="51">
        <f t="shared" si="1"/>
        <v>6.7201344026880536E-2</v>
      </c>
      <c r="M31" s="50">
        <f t="shared" ref="M31:M37" si="7">IF(F31=1,1800,(IF(F31=2,2000,(IF(F31=3,2200,0)))))</f>
        <v>1800</v>
      </c>
      <c r="N31" s="50">
        <v>0</v>
      </c>
      <c r="O31" s="50">
        <f t="shared" si="6"/>
        <v>15000</v>
      </c>
      <c r="P31" s="52">
        <f t="shared" si="2"/>
        <v>6.000120002400048E-2</v>
      </c>
      <c r="Q31" s="53">
        <f t="shared" ref="Q31:Q37" si="8">I31*0.05</f>
        <v>12499.75</v>
      </c>
      <c r="R31" s="54">
        <f t="shared" si="3"/>
        <v>2499.9499999999998</v>
      </c>
      <c r="S31" s="76">
        <f t="shared" si="4"/>
        <v>162496.75</v>
      </c>
    </row>
    <row r="32" spans="1:19" ht="17.25" hidden="1" customHeight="1" x14ac:dyDescent="0.2">
      <c r="A32" s="56" t="s">
        <v>36</v>
      </c>
      <c r="B32" s="57">
        <v>87</v>
      </c>
      <c r="C32" s="57" t="s">
        <v>41</v>
      </c>
      <c r="D32" s="57">
        <v>2</v>
      </c>
      <c r="E32" s="57" t="s">
        <v>34</v>
      </c>
      <c r="F32" s="57">
        <v>2</v>
      </c>
      <c r="G32" s="58">
        <v>70.83</v>
      </c>
      <c r="H32" s="58">
        <f t="shared" si="5"/>
        <v>762.40703699999995</v>
      </c>
      <c r="I32" s="59">
        <v>389995</v>
      </c>
      <c r="J32" s="60">
        <f t="shared" si="0"/>
        <v>511.53121767421464</v>
      </c>
      <c r="K32" s="60">
        <v>24900</v>
      </c>
      <c r="L32" s="61">
        <f t="shared" si="1"/>
        <v>6.3846972397082008E-2</v>
      </c>
      <c r="M32" s="60">
        <f t="shared" si="7"/>
        <v>2000</v>
      </c>
      <c r="N32" s="60">
        <v>0</v>
      </c>
      <c r="O32" s="60">
        <f t="shared" si="6"/>
        <v>22900</v>
      </c>
      <c r="P32" s="62">
        <f t="shared" si="2"/>
        <v>5.8718701521814382E-2</v>
      </c>
      <c r="Q32" s="63">
        <f t="shared" si="8"/>
        <v>19499.75</v>
      </c>
      <c r="R32" s="64">
        <f t="shared" si="3"/>
        <v>3899.95</v>
      </c>
      <c r="S32" s="64">
        <f t="shared" si="4"/>
        <v>253496.75</v>
      </c>
    </row>
    <row r="33" spans="1:19" ht="17.25" hidden="1" customHeight="1" x14ac:dyDescent="0.2">
      <c r="A33" s="55" t="s">
        <v>36</v>
      </c>
      <c r="B33" s="47">
        <v>95</v>
      </c>
      <c r="C33" s="47" t="s">
        <v>41</v>
      </c>
      <c r="D33" s="47">
        <v>1</v>
      </c>
      <c r="E33" s="47" t="s">
        <v>39</v>
      </c>
      <c r="F33" s="47">
        <v>1</v>
      </c>
      <c r="G33" s="48">
        <v>46</v>
      </c>
      <c r="H33" s="48">
        <f t="shared" si="5"/>
        <v>495.13939999999997</v>
      </c>
      <c r="I33" s="49">
        <v>264995</v>
      </c>
      <c r="J33" s="50">
        <f t="shared" si="0"/>
        <v>535.19271542519141</v>
      </c>
      <c r="K33" s="50">
        <v>16800</v>
      </c>
      <c r="L33" s="51">
        <f t="shared" si="1"/>
        <v>6.3397422592879116E-2</v>
      </c>
      <c r="M33" s="50">
        <f t="shared" si="7"/>
        <v>1800</v>
      </c>
      <c r="N33" s="50">
        <v>0</v>
      </c>
      <c r="O33" s="50">
        <f t="shared" si="6"/>
        <v>15000</v>
      </c>
      <c r="P33" s="52">
        <f t="shared" si="2"/>
        <v>5.6604841600784918E-2</v>
      </c>
      <c r="Q33" s="53">
        <f t="shared" si="8"/>
        <v>13249.75</v>
      </c>
      <c r="R33" s="54">
        <f t="shared" si="3"/>
        <v>2649.95</v>
      </c>
      <c r="S33" s="76">
        <f t="shared" si="4"/>
        <v>172246.75</v>
      </c>
    </row>
    <row r="34" spans="1:19" ht="17.25" hidden="1" customHeight="1" x14ac:dyDescent="0.2">
      <c r="A34" s="55" t="s">
        <v>36</v>
      </c>
      <c r="B34" s="47">
        <v>99</v>
      </c>
      <c r="C34" s="47" t="s">
        <v>41</v>
      </c>
      <c r="D34" s="47">
        <v>1</v>
      </c>
      <c r="E34" s="47" t="s">
        <v>39</v>
      </c>
      <c r="F34" s="47">
        <v>1</v>
      </c>
      <c r="G34" s="48">
        <v>39.39</v>
      </c>
      <c r="H34" s="48">
        <f t="shared" si="5"/>
        <v>423.99002100000001</v>
      </c>
      <c r="I34" s="49">
        <v>249995</v>
      </c>
      <c r="J34" s="50">
        <f t="shared" si="0"/>
        <v>589.62472609703229</v>
      </c>
      <c r="K34" s="50">
        <v>16800</v>
      </c>
      <c r="L34" s="51">
        <f t="shared" si="1"/>
        <v>6.7201344026880536E-2</v>
      </c>
      <c r="M34" s="50">
        <f t="shared" si="7"/>
        <v>1800</v>
      </c>
      <c r="N34" s="50">
        <v>0</v>
      </c>
      <c r="O34" s="50">
        <f t="shared" si="6"/>
        <v>15000</v>
      </c>
      <c r="P34" s="52">
        <f t="shared" si="2"/>
        <v>6.000120002400048E-2</v>
      </c>
      <c r="Q34" s="53">
        <f t="shared" si="8"/>
        <v>12499.75</v>
      </c>
      <c r="R34" s="54">
        <f t="shared" si="3"/>
        <v>2499.9499999999998</v>
      </c>
      <c r="S34" s="54">
        <f t="shared" si="4"/>
        <v>162496.75</v>
      </c>
    </row>
    <row r="35" spans="1:19" ht="17.25" customHeight="1" x14ac:dyDescent="0.2">
      <c r="A35" s="34" t="s">
        <v>35</v>
      </c>
      <c r="B35" s="44">
        <v>104</v>
      </c>
      <c r="C35" s="44" t="s">
        <v>41</v>
      </c>
      <c r="D35" s="44">
        <v>2</v>
      </c>
      <c r="E35" s="44" t="s">
        <v>34</v>
      </c>
      <c r="F35" s="44">
        <v>2</v>
      </c>
      <c r="G35" s="45">
        <v>61.59</v>
      </c>
      <c r="H35" s="45">
        <f t="shared" si="5"/>
        <v>662.94860100000005</v>
      </c>
      <c r="I35" s="46">
        <v>379995</v>
      </c>
      <c r="J35" s="39">
        <f t="shared" si="0"/>
        <v>573.18923281052366</v>
      </c>
      <c r="K35" s="39">
        <v>24900</v>
      </c>
      <c r="L35" s="40">
        <f t="shared" si="1"/>
        <v>6.5527177989184074E-2</v>
      </c>
      <c r="M35" s="39">
        <f t="shared" si="7"/>
        <v>2000</v>
      </c>
      <c r="N35" s="39">
        <v>0</v>
      </c>
      <c r="O35" s="39">
        <f t="shared" si="6"/>
        <v>22900</v>
      </c>
      <c r="P35" s="41">
        <f t="shared" si="2"/>
        <v>6.0263950841458441E-2</v>
      </c>
      <c r="Q35" s="42">
        <f t="shared" si="8"/>
        <v>18999.75</v>
      </c>
      <c r="R35" s="43">
        <f t="shared" si="3"/>
        <v>3799.95</v>
      </c>
      <c r="S35" s="69">
        <f t="shared" si="4"/>
        <v>246996.75</v>
      </c>
    </row>
    <row r="36" spans="1:19" ht="17.25" hidden="1" customHeight="1" x14ac:dyDescent="0.2">
      <c r="A36" s="55" t="s">
        <v>36</v>
      </c>
      <c r="B36" s="47">
        <v>105</v>
      </c>
      <c r="C36" s="47" t="s">
        <v>41</v>
      </c>
      <c r="D36" s="47">
        <v>1</v>
      </c>
      <c r="E36" s="47" t="s">
        <v>39</v>
      </c>
      <c r="F36" s="47">
        <v>1</v>
      </c>
      <c r="G36" s="48">
        <v>56.81</v>
      </c>
      <c r="H36" s="48">
        <f t="shared" si="5"/>
        <v>611.49715900000001</v>
      </c>
      <c r="I36" s="49">
        <v>274995</v>
      </c>
      <c r="J36" s="50">
        <f t="shared" si="0"/>
        <v>449.70773118506014</v>
      </c>
      <c r="K36" s="50">
        <v>16800</v>
      </c>
      <c r="L36" s="51">
        <f t="shared" si="1"/>
        <v>6.1092019854906456E-2</v>
      </c>
      <c r="M36" s="50">
        <f t="shared" si="7"/>
        <v>1800</v>
      </c>
      <c r="N36" s="50">
        <v>0</v>
      </c>
      <c r="O36" s="50">
        <f t="shared" si="6"/>
        <v>15000</v>
      </c>
      <c r="P36" s="52">
        <f t="shared" si="2"/>
        <v>5.4546446299023617E-2</v>
      </c>
      <c r="Q36" s="53">
        <f t="shared" si="8"/>
        <v>13749.75</v>
      </c>
      <c r="R36" s="54">
        <f t="shared" si="3"/>
        <v>2749.95</v>
      </c>
      <c r="S36" s="54">
        <f t="shared" si="4"/>
        <v>178746.75</v>
      </c>
    </row>
    <row r="37" spans="1:19" ht="17.25" customHeight="1" x14ac:dyDescent="0.2">
      <c r="A37" s="55" t="s">
        <v>42</v>
      </c>
      <c r="B37" s="47">
        <v>106</v>
      </c>
      <c r="C37" s="47" t="s">
        <v>41</v>
      </c>
      <c r="D37" s="47">
        <v>1</v>
      </c>
      <c r="E37" s="47" t="s">
        <v>39</v>
      </c>
      <c r="F37" s="47">
        <v>1</v>
      </c>
      <c r="G37" s="48">
        <v>42</v>
      </c>
      <c r="H37" s="48">
        <v>447</v>
      </c>
      <c r="I37" s="49">
        <v>254995</v>
      </c>
      <c r="J37" s="50">
        <f t="shared" si="0"/>
        <v>570.45861297539147</v>
      </c>
      <c r="K37" s="50">
        <v>16800</v>
      </c>
      <c r="L37" s="51">
        <f t="shared" si="1"/>
        <v>6.5883644777348579E-2</v>
      </c>
      <c r="M37" s="50">
        <f t="shared" si="7"/>
        <v>1800</v>
      </c>
      <c r="N37" s="50">
        <v>0</v>
      </c>
      <c r="O37" s="50">
        <v>15000</v>
      </c>
      <c r="P37" s="52">
        <f t="shared" si="2"/>
        <v>5.8824682836918371E-2</v>
      </c>
      <c r="Q37" s="53">
        <f t="shared" si="8"/>
        <v>12749.75</v>
      </c>
      <c r="R37" s="54">
        <f t="shared" si="3"/>
        <v>2549.9499999999998</v>
      </c>
      <c r="S37" s="76">
        <f t="shared" si="4"/>
        <v>165746.75</v>
      </c>
    </row>
    <row r="38" spans="1:19" ht="17.25" customHeight="1" x14ac:dyDescent="0.2">
      <c r="A38" s="35" t="s">
        <v>35</v>
      </c>
      <c r="B38" s="35">
        <v>108</v>
      </c>
      <c r="C38" s="35" t="s">
        <v>41</v>
      </c>
      <c r="D38" s="35">
        <v>2</v>
      </c>
      <c r="E38" s="35" t="s">
        <v>34</v>
      </c>
      <c r="F38" s="35">
        <v>2</v>
      </c>
      <c r="G38" s="66">
        <v>64</v>
      </c>
      <c r="H38" s="45">
        <f t="shared" ref="H38:H52" si="9">G38*10.7639</f>
        <v>688.88959999999997</v>
      </c>
      <c r="I38" s="46">
        <v>369995</v>
      </c>
      <c r="J38" s="39">
        <f t="shared" si="0"/>
        <v>537.08896171462015</v>
      </c>
      <c r="K38" s="39">
        <v>24900</v>
      </c>
      <c r="L38" s="40">
        <f t="shared" si="1"/>
        <v>6.7298206732523416E-2</v>
      </c>
      <c r="M38" s="39">
        <v>2000</v>
      </c>
      <c r="N38" s="39">
        <v>0</v>
      </c>
      <c r="O38" s="68">
        <f>K38-M38-N38</f>
        <v>22900</v>
      </c>
      <c r="P38" s="41">
        <f t="shared" si="2"/>
        <v>6.1892728280111893E-2</v>
      </c>
      <c r="Q38" s="42">
        <f>5%*I38</f>
        <v>18499.75</v>
      </c>
      <c r="R38" s="43">
        <f t="shared" si="3"/>
        <v>3699.95</v>
      </c>
      <c r="S38" s="69">
        <f t="shared" si="4"/>
        <v>240496.75</v>
      </c>
    </row>
    <row r="39" spans="1:19" ht="17.25" customHeight="1" x14ac:dyDescent="0.2">
      <c r="A39" s="35" t="s">
        <v>35</v>
      </c>
      <c r="B39" s="35">
        <v>118</v>
      </c>
      <c r="C39" s="35" t="s">
        <v>43</v>
      </c>
      <c r="D39" s="35">
        <v>2</v>
      </c>
      <c r="E39" s="35" t="s">
        <v>34</v>
      </c>
      <c r="F39" s="35">
        <v>2</v>
      </c>
      <c r="G39" s="66">
        <v>70</v>
      </c>
      <c r="H39" s="45">
        <f t="shared" si="9"/>
        <v>753.47299999999996</v>
      </c>
      <c r="I39" s="46">
        <v>394995</v>
      </c>
      <c r="J39" s="39">
        <f t="shared" si="0"/>
        <v>524.23245424852655</v>
      </c>
      <c r="K39" s="39">
        <v>25500</v>
      </c>
      <c r="L39" s="40">
        <f t="shared" si="1"/>
        <v>6.4557779212395097E-2</v>
      </c>
      <c r="M39" s="39">
        <v>2000</v>
      </c>
      <c r="N39" s="39">
        <v>0</v>
      </c>
      <c r="O39" s="68">
        <f>K39-M39-N39</f>
        <v>23500</v>
      </c>
      <c r="P39" s="41">
        <f t="shared" si="2"/>
        <v>5.9494423980050379E-2</v>
      </c>
      <c r="Q39" s="42">
        <f>5%*I39</f>
        <v>19749.75</v>
      </c>
      <c r="R39" s="43">
        <f t="shared" si="3"/>
        <v>3949.95</v>
      </c>
      <c r="S39" s="69">
        <f t="shared" si="4"/>
        <v>256746.75</v>
      </c>
    </row>
    <row r="40" spans="1:19" ht="17.25" hidden="1" customHeight="1" x14ac:dyDescent="0.2">
      <c r="A40" s="55" t="s">
        <v>36</v>
      </c>
      <c r="B40" s="47">
        <v>121</v>
      </c>
      <c r="C40" s="47" t="s">
        <v>43</v>
      </c>
      <c r="D40" s="47">
        <v>1</v>
      </c>
      <c r="E40" s="47" t="s">
        <v>39</v>
      </c>
      <c r="F40" s="47">
        <v>1</v>
      </c>
      <c r="G40" s="48">
        <v>50</v>
      </c>
      <c r="H40" s="48">
        <f t="shared" si="9"/>
        <v>538.19499999999994</v>
      </c>
      <c r="I40" s="49">
        <v>269995</v>
      </c>
      <c r="J40" s="50">
        <f t="shared" si="0"/>
        <v>501.6676111818208</v>
      </c>
      <c r="K40" s="50">
        <v>17400</v>
      </c>
      <c r="L40" s="51">
        <f t="shared" si="1"/>
        <v>6.4445637882183007E-2</v>
      </c>
      <c r="M40" s="50">
        <f>IF(F40=1,1800,(IF(F40=2,2000,(IF(F40=3,2200,0)))))</f>
        <v>1800</v>
      </c>
      <c r="N40" s="50">
        <v>0</v>
      </c>
      <c r="O40" s="50">
        <v>15600</v>
      </c>
      <c r="P40" s="52">
        <f t="shared" si="2"/>
        <v>5.7778847756439933E-2</v>
      </c>
      <c r="Q40" s="53">
        <f>I40*0.05</f>
        <v>13499.75</v>
      </c>
      <c r="R40" s="54">
        <f t="shared" si="3"/>
        <v>2699.95</v>
      </c>
      <c r="S40" s="76">
        <f t="shared" si="4"/>
        <v>175496.75</v>
      </c>
    </row>
    <row r="41" spans="1:19" ht="17.25" hidden="1" customHeight="1" x14ac:dyDescent="0.2">
      <c r="A41" s="70" t="s">
        <v>36</v>
      </c>
      <c r="B41" s="71">
        <v>127</v>
      </c>
      <c r="C41" s="71" t="s">
        <v>43</v>
      </c>
      <c r="D41" s="71">
        <v>2</v>
      </c>
      <c r="E41" s="71" t="s">
        <v>34</v>
      </c>
      <c r="F41" s="72">
        <v>2</v>
      </c>
      <c r="G41" s="58">
        <v>64.17</v>
      </c>
      <c r="H41" s="58">
        <f t="shared" si="9"/>
        <v>690.71946300000002</v>
      </c>
      <c r="I41" s="59">
        <v>374995</v>
      </c>
      <c r="J41" s="60">
        <f t="shared" si="0"/>
        <v>542.90492752482351</v>
      </c>
      <c r="K41" s="60">
        <v>25500</v>
      </c>
      <c r="L41" s="61">
        <f t="shared" si="1"/>
        <v>6.8000906678755718E-2</v>
      </c>
      <c r="M41" s="60">
        <f>IF(F41=1,1800,(IF(F41=2,2000,(IF(F41=3,2200,0)))))</f>
        <v>2000</v>
      </c>
      <c r="N41" s="60">
        <v>0</v>
      </c>
      <c r="O41" s="60">
        <f t="shared" ref="O41:O51" si="10">K41-M41-N41</f>
        <v>23500</v>
      </c>
      <c r="P41" s="62">
        <f t="shared" si="2"/>
        <v>6.2667502233363107E-2</v>
      </c>
      <c r="Q41" s="63">
        <f>I41*0.05</f>
        <v>18749.75</v>
      </c>
      <c r="R41" s="64">
        <f t="shared" si="3"/>
        <v>3749.95</v>
      </c>
      <c r="S41" s="73">
        <f t="shared" si="4"/>
        <v>243746.75</v>
      </c>
    </row>
    <row r="42" spans="1:19" ht="17.25" hidden="1" customHeight="1" x14ac:dyDescent="0.2">
      <c r="A42" s="78" t="s">
        <v>36</v>
      </c>
      <c r="B42" s="82">
        <v>129</v>
      </c>
      <c r="C42" s="82" t="s">
        <v>43</v>
      </c>
      <c r="D42" s="82">
        <v>1</v>
      </c>
      <c r="E42" s="82" t="s">
        <v>39</v>
      </c>
      <c r="F42" s="82">
        <v>1</v>
      </c>
      <c r="G42" s="90">
        <v>50</v>
      </c>
      <c r="H42" s="92">
        <f t="shared" si="9"/>
        <v>538.19499999999994</v>
      </c>
      <c r="I42" s="93">
        <v>269995</v>
      </c>
      <c r="J42" s="96">
        <f t="shared" si="0"/>
        <v>501.6676111818208</v>
      </c>
      <c r="K42" s="96">
        <v>17400</v>
      </c>
      <c r="L42" s="99">
        <f t="shared" si="1"/>
        <v>6.4445637882183007E-2</v>
      </c>
      <c r="M42" s="96">
        <v>1800</v>
      </c>
      <c r="N42" s="96">
        <v>0</v>
      </c>
      <c r="O42" s="102">
        <f t="shared" si="10"/>
        <v>15600</v>
      </c>
      <c r="P42" s="103">
        <f t="shared" si="2"/>
        <v>5.7778847756439933E-2</v>
      </c>
      <c r="Q42" s="106">
        <f>5%*I42</f>
        <v>13499.75</v>
      </c>
      <c r="R42" s="109">
        <f t="shared" si="3"/>
        <v>2699.95</v>
      </c>
      <c r="S42" s="109">
        <f t="shared" si="4"/>
        <v>175496.75</v>
      </c>
    </row>
    <row r="43" spans="1:19" ht="17.25" hidden="1" customHeight="1" x14ac:dyDescent="0.2">
      <c r="A43" s="55" t="s">
        <v>36</v>
      </c>
      <c r="B43" s="47">
        <v>134</v>
      </c>
      <c r="C43" s="47" t="s">
        <v>43</v>
      </c>
      <c r="D43" s="47">
        <v>1</v>
      </c>
      <c r="E43" s="47" t="s">
        <v>39</v>
      </c>
      <c r="F43" s="47">
        <v>1</v>
      </c>
      <c r="G43" s="48">
        <v>56.81</v>
      </c>
      <c r="H43" s="48">
        <f t="shared" si="9"/>
        <v>611.49715900000001</v>
      </c>
      <c r="I43" s="49">
        <v>279995</v>
      </c>
      <c r="J43" s="50">
        <f t="shared" si="0"/>
        <v>457.88438405484072</v>
      </c>
      <c r="K43" s="50">
        <v>17400</v>
      </c>
      <c r="L43" s="51">
        <f t="shared" si="1"/>
        <v>6.2143966856551013E-2</v>
      </c>
      <c r="M43" s="50">
        <f t="shared" ref="M43:M48" si="11">IF(F43=1,1800,(IF(F43=2,2000,(IF(F43=3,2200,0)))))</f>
        <v>1800</v>
      </c>
      <c r="N43" s="50">
        <v>0</v>
      </c>
      <c r="O43" s="50">
        <f t="shared" si="10"/>
        <v>15600</v>
      </c>
      <c r="P43" s="52">
        <f t="shared" si="2"/>
        <v>5.571528063001125E-2</v>
      </c>
      <c r="Q43" s="53">
        <f t="shared" ref="Q43:Q48" si="12">I43*0.05</f>
        <v>13999.75</v>
      </c>
      <c r="R43" s="54">
        <f t="shared" si="3"/>
        <v>2799.95</v>
      </c>
      <c r="S43" s="54">
        <f t="shared" si="4"/>
        <v>181996.75</v>
      </c>
    </row>
    <row r="44" spans="1:19" ht="17.25" hidden="1" customHeight="1" x14ac:dyDescent="0.2">
      <c r="A44" s="55" t="s">
        <v>36</v>
      </c>
      <c r="B44" s="47">
        <v>135</v>
      </c>
      <c r="C44" s="47" t="s">
        <v>43</v>
      </c>
      <c r="D44" s="47">
        <v>1</v>
      </c>
      <c r="E44" s="47" t="s">
        <v>39</v>
      </c>
      <c r="F44" s="47">
        <v>1</v>
      </c>
      <c r="G44" s="48">
        <v>41.52</v>
      </c>
      <c r="H44" s="48">
        <f t="shared" si="9"/>
        <v>446.91712799999999</v>
      </c>
      <c r="I44" s="49">
        <v>259995</v>
      </c>
      <c r="J44" s="50">
        <f t="shared" si="0"/>
        <v>581.7521498079617</v>
      </c>
      <c r="K44" s="50">
        <v>17400</v>
      </c>
      <c r="L44" s="51">
        <f t="shared" si="1"/>
        <v>6.6924363930075573E-2</v>
      </c>
      <c r="M44" s="50">
        <f t="shared" si="11"/>
        <v>1800</v>
      </c>
      <c r="N44" s="50">
        <v>0</v>
      </c>
      <c r="O44" s="50">
        <f t="shared" si="10"/>
        <v>15600</v>
      </c>
      <c r="P44" s="52">
        <f t="shared" si="2"/>
        <v>6.0001153868343621E-2</v>
      </c>
      <c r="Q44" s="53">
        <f t="shared" si="12"/>
        <v>12999.75</v>
      </c>
      <c r="R44" s="54">
        <f t="shared" si="3"/>
        <v>2599.9499999999998</v>
      </c>
      <c r="S44" s="54">
        <f t="shared" si="4"/>
        <v>168996.75</v>
      </c>
    </row>
    <row r="45" spans="1:19" ht="17.25" hidden="1" customHeight="1" x14ac:dyDescent="0.2">
      <c r="A45" s="55" t="s">
        <v>36</v>
      </c>
      <c r="B45" s="47">
        <v>141</v>
      </c>
      <c r="C45" s="47" t="s">
        <v>43</v>
      </c>
      <c r="D45" s="47">
        <v>1</v>
      </c>
      <c r="E45" s="47" t="s">
        <v>39</v>
      </c>
      <c r="F45" s="47">
        <v>1</v>
      </c>
      <c r="G45" s="48">
        <v>42</v>
      </c>
      <c r="H45" s="48">
        <f t="shared" si="9"/>
        <v>452.0838</v>
      </c>
      <c r="I45" s="49">
        <v>259995</v>
      </c>
      <c r="J45" s="50">
        <f t="shared" si="0"/>
        <v>575.10355381015643</v>
      </c>
      <c r="K45" s="50">
        <v>17400</v>
      </c>
      <c r="L45" s="51">
        <f t="shared" si="1"/>
        <v>6.6924363930075573E-2</v>
      </c>
      <c r="M45" s="50">
        <f t="shared" si="11"/>
        <v>1800</v>
      </c>
      <c r="N45" s="50">
        <v>0</v>
      </c>
      <c r="O45" s="50">
        <f t="shared" si="10"/>
        <v>15600</v>
      </c>
      <c r="P45" s="52">
        <f t="shared" si="2"/>
        <v>6.0001153868343621E-2</v>
      </c>
      <c r="Q45" s="53">
        <f t="shared" si="12"/>
        <v>12999.75</v>
      </c>
      <c r="R45" s="54">
        <f t="shared" si="3"/>
        <v>2599.9499999999998</v>
      </c>
      <c r="S45" s="76">
        <f t="shared" si="4"/>
        <v>168996.75</v>
      </c>
    </row>
    <row r="46" spans="1:19" ht="17.25" hidden="1" customHeight="1" x14ac:dyDescent="0.2">
      <c r="A46" s="56" t="s">
        <v>36</v>
      </c>
      <c r="B46" s="57">
        <v>145</v>
      </c>
      <c r="C46" s="57" t="s">
        <v>44</v>
      </c>
      <c r="D46" s="57">
        <v>2</v>
      </c>
      <c r="E46" s="57" t="s">
        <v>34</v>
      </c>
      <c r="F46" s="57">
        <v>2</v>
      </c>
      <c r="G46" s="58">
        <v>70.83</v>
      </c>
      <c r="H46" s="58">
        <f t="shared" si="9"/>
        <v>762.40703699999995</v>
      </c>
      <c r="I46" s="59">
        <v>399995</v>
      </c>
      <c r="J46" s="60">
        <f t="shared" si="0"/>
        <v>524.64757090115893</v>
      </c>
      <c r="K46" s="60">
        <v>25500</v>
      </c>
      <c r="L46" s="61">
        <f t="shared" si="1"/>
        <v>6.3750796884961061E-2</v>
      </c>
      <c r="M46" s="60">
        <f t="shared" si="11"/>
        <v>2000</v>
      </c>
      <c r="N46" s="60">
        <v>0</v>
      </c>
      <c r="O46" s="60">
        <f t="shared" si="10"/>
        <v>23500</v>
      </c>
      <c r="P46" s="62">
        <f t="shared" si="2"/>
        <v>5.8750734384179805E-2</v>
      </c>
      <c r="Q46" s="63">
        <f t="shared" si="12"/>
        <v>19999.75</v>
      </c>
      <c r="R46" s="64">
        <f t="shared" si="3"/>
        <v>3999.95</v>
      </c>
      <c r="S46" s="64">
        <f t="shared" si="4"/>
        <v>259996.75</v>
      </c>
    </row>
    <row r="47" spans="1:19" ht="17.25" hidden="1" customHeight="1" x14ac:dyDescent="0.2">
      <c r="A47" s="56" t="s">
        <v>36</v>
      </c>
      <c r="B47" s="57">
        <v>147</v>
      </c>
      <c r="C47" s="57" t="s">
        <v>44</v>
      </c>
      <c r="D47" s="57">
        <v>2</v>
      </c>
      <c r="E47" s="57" t="s">
        <v>34</v>
      </c>
      <c r="F47" s="57">
        <v>2</v>
      </c>
      <c r="G47" s="58">
        <v>70.239999999999995</v>
      </c>
      <c r="H47" s="58">
        <f t="shared" si="9"/>
        <v>756.05633599999987</v>
      </c>
      <c r="I47" s="59">
        <v>399995</v>
      </c>
      <c r="J47" s="60">
        <f t="shared" si="0"/>
        <v>529.0544909870315</v>
      </c>
      <c r="K47" s="60">
        <v>25500</v>
      </c>
      <c r="L47" s="61">
        <f t="shared" si="1"/>
        <v>6.3750796884961061E-2</v>
      </c>
      <c r="M47" s="60">
        <f t="shared" si="11"/>
        <v>2000</v>
      </c>
      <c r="N47" s="60">
        <v>0</v>
      </c>
      <c r="O47" s="60">
        <f t="shared" si="10"/>
        <v>23500</v>
      </c>
      <c r="P47" s="62">
        <f t="shared" si="2"/>
        <v>5.8750734384179805E-2</v>
      </c>
      <c r="Q47" s="63">
        <f t="shared" si="12"/>
        <v>19999.75</v>
      </c>
      <c r="R47" s="64">
        <f t="shared" si="3"/>
        <v>3999.95</v>
      </c>
      <c r="S47" s="64">
        <f t="shared" si="4"/>
        <v>259996.75</v>
      </c>
    </row>
    <row r="48" spans="1:19" ht="17.25" hidden="1" customHeight="1" x14ac:dyDescent="0.2">
      <c r="A48" s="55" t="s">
        <v>36</v>
      </c>
      <c r="B48" s="47">
        <v>149</v>
      </c>
      <c r="C48" s="47" t="s">
        <v>44</v>
      </c>
      <c r="D48" s="47">
        <v>1</v>
      </c>
      <c r="E48" s="47" t="s">
        <v>39</v>
      </c>
      <c r="F48" s="47">
        <v>1</v>
      </c>
      <c r="G48" s="48">
        <v>50.96</v>
      </c>
      <c r="H48" s="48">
        <f t="shared" si="9"/>
        <v>548.52834399999995</v>
      </c>
      <c r="I48" s="49">
        <v>279995</v>
      </c>
      <c r="J48" s="50">
        <f t="shared" si="0"/>
        <v>510.44764242848322</v>
      </c>
      <c r="K48" s="50">
        <v>17400</v>
      </c>
      <c r="L48" s="51">
        <f t="shared" si="1"/>
        <v>6.2143966856551013E-2</v>
      </c>
      <c r="M48" s="50">
        <f t="shared" si="11"/>
        <v>1800</v>
      </c>
      <c r="N48" s="50">
        <v>0</v>
      </c>
      <c r="O48" s="50">
        <f t="shared" si="10"/>
        <v>15600</v>
      </c>
      <c r="P48" s="52">
        <f t="shared" si="2"/>
        <v>5.571528063001125E-2</v>
      </c>
      <c r="Q48" s="53">
        <f t="shared" si="12"/>
        <v>13999.75</v>
      </c>
      <c r="R48" s="54">
        <f t="shared" si="3"/>
        <v>2799.95</v>
      </c>
      <c r="S48" s="54">
        <f t="shared" si="4"/>
        <v>181996.75</v>
      </c>
    </row>
    <row r="49" spans="1:19" ht="17.25" hidden="1" customHeight="1" x14ac:dyDescent="0.2">
      <c r="A49" s="78" t="s">
        <v>36</v>
      </c>
      <c r="B49" s="78">
        <v>151</v>
      </c>
      <c r="C49" s="78" t="s">
        <v>44</v>
      </c>
      <c r="D49" s="78">
        <v>1</v>
      </c>
      <c r="E49" s="78" t="s">
        <v>39</v>
      </c>
      <c r="F49" s="78">
        <v>1</v>
      </c>
      <c r="G49" s="79">
        <v>51</v>
      </c>
      <c r="H49" s="48">
        <f t="shared" si="9"/>
        <v>548.95889999999997</v>
      </c>
      <c r="I49" s="80">
        <v>279995</v>
      </c>
      <c r="J49" s="50">
        <f t="shared" si="0"/>
        <v>510.04729133638239</v>
      </c>
      <c r="K49" s="50">
        <v>17400</v>
      </c>
      <c r="L49" s="51">
        <f t="shared" si="1"/>
        <v>6.2143966856551013E-2</v>
      </c>
      <c r="M49" s="50">
        <v>1800</v>
      </c>
      <c r="N49" s="50">
        <v>0</v>
      </c>
      <c r="O49" s="81">
        <f t="shared" si="10"/>
        <v>15600</v>
      </c>
      <c r="P49" s="52">
        <f t="shared" si="2"/>
        <v>5.571528063001125E-2</v>
      </c>
      <c r="Q49" s="53">
        <f>5%*I49</f>
        <v>13999.75</v>
      </c>
      <c r="R49" s="54">
        <f t="shared" si="3"/>
        <v>2799.95</v>
      </c>
      <c r="S49" s="54">
        <f t="shared" si="4"/>
        <v>181996.75</v>
      </c>
    </row>
    <row r="50" spans="1:19" ht="17.25" hidden="1" customHeight="1" x14ac:dyDescent="0.2">
      <c r="A50" s="78" t="s">
        <v>36</v>
      </c>
      <c r="B50" s="78">
        <v>157</v>
      </c>
      <c r="C50" s="78" t="s">
        <v>44</v>
      </c>
      <c r="D50" s="78">
        <v>1</v>
      </c>
      <c r="E50" s="78" t="s">
        <v>39</v>
      </c>
      <c r="F50" s="78">
        <v>1</v>
      </c>
      <c r="G50" s="79">
        <v>39</v>
      </c>
      <c r="H50" s="48">
        <f t="shared" si="9"/>
        <v>419.7921</v>
      </c>
      <c r="I50" s="80">
        <v>259995</v>
      </c>
      <c r="J50" s="50">
        <f t="shared" si="0"/>
        <v>619.34228871863002</v>
      </c>
      <c r="K50" s="50">
        <v>17400</v>
      </c>
      <c r="L50" s="51">
        <f t="shared" si="1"/>
        <v>6.6924363930075573E-2</v>
      </c>
      <c r="M50" s="50">
        <v>1800</v>
      </c>
      <c r="N50" s="50">
        <v>0</v>
      </c>
      <c r="O50" s="81">
        <f t="shared" si="10"/>
        <v>15600</v>
      </c>
      <c r="P50" s="52">
        <f t="shared" si="2"/>
        <v>6.0001153868343621E-2</v>
      </c>
      <c r="Q50" s="53">
        <f>5%*I50</f>
        <v>12999.75</v>
      </c>
      <c r="R50" s="54">
        <f t="shared" si="3"/>
        <v>2599.9499999999998</v>
      </c>
      <c r="S50" s="54">
        <f t="shared" si="4"/>
        <v>168996.75</v>
      </c>
    </row>
    <row r="51" spans="1:19" ht="17.25" hidden="1" customHeight="1" x14ac:dyDescent="0.2">
      <c r="A51" s="55" t="s">
        <v>36</v>
      </c>
      <c r="B51" s="47">
        <v>158</v>
      </c>
      <c r="C51" s="47" t="s">
        <v>44</v>
      </c>
      <c r="D51" s="47">
        <v>1</v>
      </c>
      <c r="E51" s="47" t="s">
        <v>39</v>
      </c>
      <c r="F51" s="47">
        <v>1</v>
      </c>
      <c r="G51" s="48">
        <v>50.13</v>
      </c>
      <c r="H51" s="48">
        <f t="shared" si="9"/>
        <v>539.59430699999996</v>
      </c>
      <c r="I51" s="49">
        <v>274995</v>
      </c>
      <c r="J51" s="50">
        <f t="shared" si="0"/>
        <v>509.63287868787694</v>
      </c>
      <c r="K51" s="50">
        <v>17400</v>
      </c>
      <c r="L51" s="51">
        <f t="shared" si="1"/>
        <v>6.3273877706867404E-2</v>
      </c>
      <c r="M51" s="50">
        <f>IF(F51=1,1800,(IF(F51=2,2000,(IF(F51=3,2200,0)))))</f>
        <v>1800</v>
      </c>
      <c r="N51" s="50">
        <v>0</v>
      </c>
      <c r="O51" s="50">
        <f t="shared" si="10"/>
        <v>15600</v>
      </c>
      <c r="P51" s="52">
        <f t="shared" si="2"/>
        <v>5.6728304150984565E-2</v>
      </c>
      <c r="Q51" s="53">
        <f>I51*0.05</f>
        <v>13749.75</v>
      </c>
      <c r="R51" s="54">
        <f t="shared" si="3"/>
        <v>2749.95</v>
      </c>
      <c r="S51" s="54">
        <f t="shared" si="4"/>
        <v>178746.75</v>
      </c>
    </row>
    <row r="52" spans="1:19" ht="17.25" customHeight="1" x14ac:dyDescent="0.2">
      <c r="A52" s="34" t="s">
        <v>35</v>
      </c>
      <c r="B52" s="44">
        <v>160</v>
      </c>
      <c r="C52" s="44" t="s">
        <v>44</v>
      </c>
      <c r="D52" s="44">
        <v>2</v>
      </c>
      <c r="E52" s="44" t="s">
        <v>34</v>
      </c>
      <c r="F52" s="44">
        <v>2</v>
      </c>
      <c r="G52" s="45">
        <v>61.8</v>
      </c>
      <c r="H52" s="45">
        <f t="shared" si="9"/>
        <v>665.2090199999999</v>
      </c>
      <c r="I52" s="46">
        <v>369995</v>
      </c>
      <c r="J52" s="39">
        <f t="shared" si="0"/>
        <v>556.20863349086892</v>
      </c>
      <c r="K52" s="39">
        <v>25500</v>
      </c>
      <c r="L52" s="40">
        <f t="shared" si="1"/>
        <v>6.8919850268246874E-2</v>
      </c>
      <c r="M52" s="39">
        <f>IF(F52=1,1800,(IF(F52=2,2000,(IF(F52=3,2200,0)))))</f>
        <v>2000</v>
      </c>
      <c r="N52" s="39">
        <v>0</v>
      </c>
      <c r="O52" s="68">
        <f t="shared" ref="O52:O53" si="13">K52-M52-N52</f>
        <v>23500</v>
      </c>
      <c r="P52" s="41">
        <f t="shared" si="2"/>
        <v>6.3514371815835344E-2</v>
      </c>
      <c r="Q52" s="42">
        <f>I52*0.05</f>
        <v>18499.75</v>
      </c>
      <c r="R52" s="43">
        <f t="shared" si="3"/>
        <v>3699.95</v>
      </c>
      <c r="S52" s="69">
        <f t="shared" si="4"/>
        <v>240496.75</v>
      </c>
    </row>
    <row r="53" spans="1:19" ht="17.25" customHeight="1" x14ac:dyDescent="0.2">
      <c r="A53" s="88" t="s">
        <v>35</v>
      </c>
      <c r="B53" s="89">
        <v>163</v>
      </c>
      <c r="C53" s="89" t="s">
        <v>44</v>
      </c>
      <c r="D53" s="89">
        <v>1</v>
      </c>
      <c r="E53" s="89" t="s">
        <v>39</v>
      </c>
      <c r="F53" s="89">
        <v>1</v>
      </c>
      <c r="G53" s="83">
        <v>57</v>
      </c>
      <c r="H53" s="83">
        <v>611</v>
      </c>
      <c r="I53" s="84">
        <v>284995</v>
      </c>
      <c r="J53" s="85">
        <f t="shared" si="0"/>
        <v>466.44026186579379</v>
      </c>
      <c r="K53" s="85">
        <v>17400</v>
      </c>
      <c r="L53" s="86">
        <f t="shared" ref="L53:L54" si="14">K53/I53</f>
        <v>6.1053702696538537E-2</v>
      </c>
      <c r="M53" s="85">
        <f t="shared" ref="M53:M54" si="15">IF(F53=1,1800,(IF(F53=2,2000,(IF(F53=3,2200,0)))))</f>
        <v>1800</v>
      </c>
      <c r="N53" s="85">
        <v>0</v>
      </c>
      <c r="O53" s="133">
        <f t="shared" si="13"/>
        <v>15600</v>
      </c>
      <c r="P53" s="134">
        <f t="shared" ref="P53:P54" si="16">O53/I53</f>
        <v>5.4737802417586273E-2</v>
      </c>
      <c r="Q53" s="135">
        <f t="shared" ref="Q53:Q54" si="17">I53*0.05</f>
        <v>14249.75</v>
      </c>
      <c r="R53" s="136">
        <f t="shared" ref="R53:R54" si="18">(I53*0.3)/30</f>
        <v>2849.95</v>
      </c>
      <c r="S53" s="87">
        <f t="shared" ref="S53:S54" si="19">I53-Q53-R53*30</f>
        <v>185246.75</v>
      </c>
    </row>
    <row r="54" spans="1:19" ht="17.25" hidden="1" customHeight="1" x14ac:dyDescent="0.2">
      <c r="A54" s="55" t="s">
        <v>36</v>
      </c>
      <c r="B54" s="47">
        <v>165</v>
      </c>
      <c r="C54" s="47" t="s">
        <v>44</v>
      </c>
      <c r="D54" s="47">
        <v>1</v>
      </c>
      <c r="E54" s="47" t="s">
        <v>39</v>
      </c>
      <c r="F54" s="47">
        <v>1</v>
      </c>
      <c r="G54" s="48">
        <v>40</v>
      </c>
      <c r="H54" s="48">
        <v>430</v>
      </c>
      <c r="I54" s="49">
        <v>259995</v>
      </c>
      <c r="J54" s="50">
        <f t="shared" si="0"/>
        <v>604.6395348837209</v>
      </c>
      <c r="K54" s="50">
        <v>17400</v>
      </c>
      <c r="L54" s="51">
        <f t="shared" si="14"/>
        <v>6.6924363930075573E-2</v>
      </c>
      <c r="M54" s="50">
        <f t="shared" si="15"/>
        <v>1800</v>
      </c>
      <c r="N54" s="50">
        <v>0</v>
      </c>
      <c r="O54" s="50">
        <v>15600</v>
      </c>
      <c r="P54" s="52">
        <f t="shared" si="16"/>
        <v>6.0001153868343621E-2</v>
      </c>
      <c r="Q54" s="53">
        <f t="shared" si="17"/>
        <v>12999.75</v>
      </c>
      <c r="R54" s="54">
        <f t="shared" si="18"/>
        <v>2599.9499999999998</v>
      </c>
      <c r="S54" s="76">
        <f t="shared" si="19"/>
        <v>168996.75</v>
      </c>
    </row>
    <row r="55" spans="1:19" ht="17.25" customHeight="1" x14ac:dyDescent="0.2">
      <c r="A55" s="35" t="s">
        <v>35</v>
      </c>
      <c r="B55" s="35">
        <v>166</v>
      </c>
      <c r="C55" s="35" t="s">
        <v>44</v>
      </c>
      <c r="D55" s="35">
        <v>2</v>
      </c>
      <c r="E55" s="35" t="s">
        <v>34</v>
      </c>
      <c r="F55" s="35">
        <v>2</v>
      </c>
      <c r="G55" s="66">
        <v>64</v>
      </c>
      <c r="H55" s="45">
        <f t="shared" ref="H55:H62" si="20">G55*10.7639</f>
        <v>688.88959999999997</v>
      </c>
      <c r="I55" s="46">
        <v>379995</v>
      </c>
      <c r="J55" s="39">
        <f t="shared" si="0"/>
        <v>551.60507576250245</v>
      </c>
      <c r="K55" s="39">
        <v>25500</v>
      </c>
      <c r="L55" s="40">
        <f t="shared" ref="L55:L62" si="21">K55/I55</f>
        <v>6.7106146133501757E-2</v>
      </c>
      <c r="M55" s="39">
        <v>2000</v>
      </c>
      <c r="N55" s="39">
        <v>0</v>
      </c>
      <c r="O55" s="68">
        <f>K55-M55-N55</f>
        <v>23500</v>
      </c>
      <c r="P55" s="41">
        <f t="shared" ref="P55:P62" si="22">O55/I55</f>
        <v>6.1842918985776131E-2</v>
      </c>
      <c r="Q55" s="42">
        <f>5%*I55</f>
        <v>18999.75</v>
      </c>
      <c r="R55" s="43">
        <f t="shared" ref="R55:R62" si="23">(I55*0.3)/30</f>
        <v>3799.95</v>
      </c>
      <c r="S55" s="69">
        <f t="shared" ref="S55:S62" si="24">I55-Q55-R55*30</f>
        <v>246996.75</v>
      </c>
    </row>
    <row r="56" spans="1:19" ht="17.25" hidden="1" customHeight="1" x14ac:dyDescent="0.2">
      <c r="A56" s="55" t="s">
        <v>36</v>
      </c>
      <c r="B56" s="47">
        <v>167</v>
      </c>
      <c r="C56" s="47" t="s">
        <v>44</v>
      </c>
      <c r="D56" s="47">
        <v>1</v>
      </c>
      <c r="E56" s="47" t="s">
        <v>39</v>
      </c>
      <c r="F56" s="47">
        <v>1</v>
      </c>
      <c r="G56" s="48">
        <v>56</v>
      </c>
      <c r="H56" s="48">
        <f t="shared" si="20"/>
        <v>602.77839999999992</v>
      </c>
      <c r="I56" s="49">
        <v>284995</v>
      </c>
      <c r="J56" s="50">
        <f t="shared" si="0"/>
        <v>472.8022769229953</v>
      </c>
      <c r="K56" s="50">
        <v>17400</v>
      </c>
      <c r="L56" s="51">
        <f t="shared" si="21"/>
        <v>6.1053702696538537E-2</v>
      </c>
      <c r="M56" s="50">
        <f>IF(F56=1,1800,(IF(F56=2,2000,(IF(F56=3,2200,0)))))</f>
        <v>1800</v>
      </c>
      <c r="N56" s="50">
        <v>0</v>
      </c>
      <c r="O56" s="50">
        <f>K56-M56-N56</f>
        <v>15600</v>
      </c>
      <c r="P56" s="52">
        <f t="shared" si="22"/>
        <v>5.4737802417586273E-2</v>
      </c>
      <c r="Q56" s="53">
        <f>I56*0.05</f>
        <v>14249.75</v>
      </c>
      <c r="R56" s="54">
        <f t="shared" si="23"/>
        <v>2849.95</v>
      </c>
      <c r="S56" s="76">
        <f t="shared" si="24"/>
        <v>185246.75</v>
      </c>
    </row>
    <row r="57" spans="1:19" ht="17.25" customHeight="1" x14ac:dyDescent="0.2">
      <c r="A57" s="66" t="s">
        <v>35</v>
      </c>
      <c r="B57" s="66">
        <v>168</v>
      </c>
      <c r="C57" s="66" t="s">
        <v>44</v>
      </c>
      <c r="D57" s="66">
        <v>2</v>
      </c>
      <c r="E57" s="66" t="s">
        <v>34</v>
      </c>
      <c r="F57" s="65">
        <v>2</v>
      </c>
      <c r="G57" s="66">
        <v>70</v>
      </c>
      <c r="H57" s="45">
        <f t="shared" si="20"/>
        <v>753.47299999999996</v>
      </c>
      <c r="I57" s="46">
        <v>399995</v>
      </c>
      <c r="J57" s="39">
        <f t="shared" si="0"/>
        <v>530.86839209898699</v>
      </c>
      <c r="K57" s="39">
        <v>25500</v>
      </c>
      <c r="L57" s="40">
        <f t="shared" si="21"/>
        <v>6.3750796884961061E-2</v>
      </c>
      <c r="M57" s="39">
        <v>2000</v>
      </c>
      <c r="N57" s="39">
        <v>0</v>
      </c>
      <c r="O57" s="68">
        <f>K57-M57-N57</f>
        <v>23500</v>
      </c>
      <c r="P57" s="41">
        <f t="shared" si="22"/>
        <v>5.8750734384179805E-2</v>
      </c>
      <c r="Q57" s="42">
        <f>5%*I57</f>
        <v>19999.75</v>
      </c>
      <c r="R57" s="43">
        <f t="shared" si="23"/>
        <v>3999.95</v>
      </c>
      <c r="S57" s="69">
        <f t="shared" si="24"/>
        <v>259996.75</v>
      </c>
    </row>
    <row r="58" spans="1:19" ht="17.25" hidden="1" customHeight="1" x14ac:dyDescent="0.2">
      <c r="A58" s="77" t="s">
        <v>36</v>
      </c>
      <c r="B58" s="74">
        <v>169</v>
      </c>
      <c r="C58" s="74" t="s">
        <v>44</v>
      </c>
      <c r="D58" s="74">
        <v>1</v>
      </c>
      <c r="E58" s="74" t="s">
        <v>39</v>
      </c>
      <c r="F58" s="75">
        <v>1</v>
      </c>
      <c r="G58" s="48">
        <v>41.56</v>
      </c>
      <c r="H58" s="48">
        <f t="shared" si="20"/>
        <v>447.34768400000002</v>
      </c>
      <c r="I58" s="49">
        <v>264995</v>
      </c>
      <c r="J58" s="50">
        <f t="shared" si="0"/>
        <v>592.36922304039467</v>
      </c>
      <c r="K58" s="50">
        <v>17400</v>
      </c>
      <c r="L58" s="51">
        <f t="shared" si="21"/>
        <v>6.5661616256910513E-2</v>
      </c>
      <c r="M58" s="50">
        <f>IF(F58=1,1800,(IF(F58=2,2000,(IF(F58=3,2200,0)))))</f>
        <v>1800</v>
      </c>
      <c r="N58" s="50">
        <v>0</v>
      </c>
      <c r="O58" s="50">
        <f>K58-M58-N58</f>
        <v>15600</v>
      </c>
      <c r="P58" s="52">
        <f t="shared" si="22"/>
        <v>5.8869035264816315E-2</v>
      </c>
      <c r="Q58" s="53">
        <f>I58*0.05</f>
        <v>13249.75</v>
      </c>
      <c r="R58" s="54">
        <f t="shared" si="23"/>
        <v>2649.95</v>
      </c>
      <c r="S58" s="76">
        <f t="shared" si="24"/>
        <v>172246.75</v>
      </c>
    </row>
    <row r="59" spans="1:19" ht="17.25" customHeight="1" x14ac:dyDescent="0.2">
      <c r="A59" s="37" t="s">
        <v>35</v>
      </c>
      <c r="B59" s="36">
        <v>173</v>
      </c>
      <c r="C59" s="36" t="s">
        <v>45</v>
      </c>
      <c r="D59" s="36">
        <v>2</v>
      </c>
      <c r="E59" s="36" t="s">
        <v>34</v>
      </c>
      <c r="F59" s="67">
        <v>2</v>
      </c>
      <c r="G59" s="45">
        <v>64.17</v>
      </c>
      <c r="H59" s="45">
        <f t="shared" si="20"/>
        <v>690.71946300000002</v>
      </c>
      <c r="I59" s="46">
        <v>384995</v>
      </c>
      <c r="J59" s="39">
        <f t="shared" si="0"/>
        <v>557.3825852942557</v>
      </c>
      <c r="K59" s="39">
        <v>26100</v>
      </c>
      <c r="L59" s="40">
        <f t="shared" si="21"/>
        <v>6.7793088221924966E-2</v>
      </c>
      <c r="M59" s="39">
        <f>IF(F59=1,1800,(IF(F59=2,2000,(IF(F59=3,2200,0)))))</f>
        <v>2000</v>
      </c>
      <c r="N59" s="39">
        <v>0</v>
      </c>
      <c r="O59" s="68">
        <f t="shared" ref="O59:O61" si="25">K59-M59-N59</f>
        <v>24100</v>
      </c>
      <c r="P59" s="41">
        <f t="shared" si="22"/>
        <v>6.2598215561241052E-2</v>
      </c>
      <c r="Q59" s="42">
        <f>I59*0.05</f>
        <v>19249.75</v>
      </c>
      <c r="R59" s="43">
        <f t="shared" si="23"/>
        <v>3849.95</v>
      </c>
      <c r="S59" s="69">
        <f t="shared" si="24"/>
        <v>250246.75</v>
      </c>
    </row>
    <row r="60" spans="1:19" ht="17.25" customHeight="1" x14ac:dyDescent="0.2">
      <c r="A60" s="37" t="s">
        <v>35</v>
      </c>
      <c r="B60" s="66">
        <v>177</v>
      </c>
      <c r="C60" s="66" t="s">
        <v>45</v>
      </c>
      <c r="D60" s="66">
        <v>2</v>
      </c>
      <c r="E60" s="66" t="s">
        <v>34</v>
      </c>
      <c r="F60" s="65">
        <v>2</v>
      </c>
      <c r="G60" s="66">
        <v>62</v>
      </c>
      <c r="H60" s="45">
        <f t="shared" si="20"/>
        <v>667.36180000000002</v>
      </c>
      <c r="I60" s="46">
        <v>384995</v>
      </c>
      <c r="J60" s="39">
        <f t="shared" si="0"/>
        <v>576.89097577955465</v>
      </c>
      <c r="K60" s="39">
        <v>26100</v>
      </c>
      <c r="L60" s="40">
        <f t="shared" si="21"/>
        <v>6.7793088221924966E-2</v>
      </c>
      <c r="M60" s="39">
        <v>2000</v>
      </c>
      <c r="N60" s="39">
        <v>0</v>
      </c>
      <c r="O60" s="68">
        <f t="shared" si="25"/>
        <v>24100</v>
      </c>
      <c r="P60" s="41">
        <f t="shared" si="22"/>
        <v>6.2598215561241052E-2</v>
      </c>
      <c r="Q60" s="42">
        <f>5%*I60</f>
        <v>19249.75</v>
      </c>
      <c r="R60" s="43">
        <f t="shared" si="23"/>
        <v>3849.95</v>
      </c>
      <c r="S60" s="69">
        <f t="shared" si="24"/>
        <v>250246.75</v>
      </c>
    </row>
    <row r="61" spans="1:19" ht="17.25" customHeight="1" x14ac:dyDescent="0.2">
      <c r="A61" s="37" t="s">
        <v>35</v>
      </c>
      <c r="B61" s="66">
        <v>179</v>
      </c>
      <c r="C61" s="66" t="s">
        <v>45</v>
      </c>
      <c r="D61" s="66">
        <v>2</v>
      </c>
      <c r="E61" s="66" t="s">
        <v>34</v>
      </c>
      <c r="F61" s="65">
        <v>2</v>
      </c>
      <c r="G61" s="66">
        <v>62</v>
      </c>
      <c r="H61" s="45">
        <f t="shared" si="20"/>
        <v>667.36180000000002</v>
      </c>
      <c r="I61" s="46">
        <v>374995</v>
      </c>
      <c r="J61" s="39">
        <f t="shared" si="0"/>
        <v>561.90659998819228</v>
      </c>
      <c r="K61" s="39">
        <v>26100</v>
      </c>
      <c r="L61" s="40">
        <f t="shared" si="21"/>
        <v>6.9600928012373497E-2</v>
      </c>
      <c r="M61" s="39">
        <v>2000</v>
      </c>
      <c r="N61" s="39">
        <v>0</v>
      </c>
      <c r="O61" s="68">
        <f t="shared" si="25"/>
        <v>24100</v>
      </c>
      <c r="P61" s="41">
        <f t="shared" si="22"/>
        <v>6.42675235669809E-2</v>
      </c>
      <c r="Q61" s="42">
        <f>5%*I61</f>
        <v>18749.75</v>
      </c>
      <c r="R61" s="43">
        <f t="shared" si="23"/>
        <v>3749.95</v>
      </c>
      <c r="S61" s="69">
        <f t="shared" si="24"/>
        <v>243746.75</v>
      </c>
    </row>
    <row r="62" spans="1:19" ht="17.25" hidden="1" customHeight="1" x14ac:dyDescent="0.2">
      <c r="A62" s="74" t="s">
        <v>36</v>
      </c>
      <c r="B62" s="74">
        <v>180</v>
      </c>
      <c r="C62" s="74" t="s">
        <v>45</v>
      </c>
      <c r="D62" s="74">
        <v>1</v>
      </c>
      <c r="E62" s="74" t="s">
        <v>39</v>
      </c>
      <c r="F62" s="75">
        <v>1</v>
      </c>
      <c r="G62" s="48">
        <v>56.24</v>
      </c>
      <c r="H62" s="48">
        <f t="shared" si="20"/>
        <v>605.36173599999995</v>
      </c>
      <c r="I62" s="49">
        <v>289995</v>
      </c>
      <c r="J62" s="50">
        <f t="shared" si="0"/>
        <v>479.04415286664243</v>
      </c>
      <c r="K62" s="50">
        <v>18000</v>
      </c>
      <c r="L62" s="51">
        <f t="shared" si="21"/>
        <v>6.2070035690270524E-2</v>
      </c>
      <c r="M62" s="50">
        <f>IF(F62=1,1800,(IF(F62=2,2000,(IF(F62=3,2200,0)))))</f>
        <v>1800</v>
      </c>
      <c r="N62" s="50">
        <v>0</v>
      </c>
      <c r="O62" s="50">
        <f>K62-M62-N62</f>
        <v>16200</v>
      </c>
      <c r="P62" s="52">
        <f t="shared" si="22"/>
        <v>5.5863032121243467E-2</v>
      </c>
      <c r="Q62" s="53">
        <f>I62*0.05</f>
        <v>14499.75</v>
      </c>
      <c r="R62" s="54">
        <f t="shared" si="23"/>
        <v>2899.95</v>
      </c>
      <c r="S62" s="76">
        <f t="shared" si="24"/>
        <v>188496.75</v>
      </c>
    </row>
    <row r="63" spans="1:19" ht="17.25" hidden="1" customHeight="1" x14ac:dyDescent="0.2">
      <c r="A63" s="55" t="s">
        <v>36</v>
      </c>
      <c r="B63" s="47">
        <v>181</v>
      </c>
      <c r="C63" s="47" t="s">
        <v>45</v>
      </c>
      <c r="D63" s="47">
        <v>1</v>
      </c>
      <c r="E63" s="47" t="s">
        <v>39</v>
      </c>
      <c r="F63" s="47">
        <v>1</v>
      </c>
      <c r="G63" s="48">
        <v>42</v>
      </c>
      <c r="H63" s="48">
        <v>447</v>
      </c>
      <c r="I63" s="49">
        <v>269995</v>
      </c>
      <c r="J63" s="50">
        <f t="shared" ref="J63:J64" si="26">I63/H63</f>
        <v>604.01565995525732</v>
      </c>
      <c r="K63" s="50">
        <v>18000</v>
      </c>
      <c r="L63" s="51">
        <f t="shared" ref="L63:L64" si="27">K63/I63</f>
        <v>6.666790125743069E-2</v>
      </c>
      <c r="M63" s="50">
        <f t="shared" ref="M63:M64" si="28">IF(F63=1,1800,(IF(F63=2,2000,(IF(F63=3,2200,0)))))</f>
        <v>1800</v>
      </c>
      <c r="N63" s="50">
        <v>0</v>
      </c>
      <c r="O63" s="50">
        <v>16200</v>
      </c>
      <c r="P63" s="52">
        <f t="shared" ref="P63:P64" si="29">O63/I63</f>
        <v>6.0001111131687622E-2</v>
      </c>
      <c r="Q63" s="53">
        <f t="shared" ref="Q63:Q64" si="30">I63*0.05</f>
        <v>13499.75</v>
      </c>
      <c r="R63" s="54">
        <f t="shared" ref="R63:R64" si="31">(I63*0.3)/30</f>
        <v>2699.95</v>
      </c>
      <c r="S63" s="76">
        <f t="shared" ref="S63:S64" si="32">I63-Q63-R63*30</f>
        <v>175496.75</v>
      </c>
    </row>
    <row r="64" spans="1:19" ht="17.25" customHeight="1" x14ac:dyDescent="0.2">
      <c r="A64" s="55" t="s">
        <v>42</v>
      </c>
      <c r="B64" s="47">
        <v>182</v>
      </c>
      <c r="C64" s="47" t="s">
        <v>45</v>
      </c>
      <c r="D64" s="47">
        <v>1</v>
      </c>
      <c r="E64" s="47" t="s">
        <v>39</v>
      </c>
      <c r="F64" s="47">
        <v>1</v>
      </c>
      <c r="G64" s="48">
        <v>40</v>
      </c>
      <c r="H64" s="48">
        <f>G64*10.7639</f>
        <v>430.55599999999998</v>
      </c>
      <c r="I64" s="49">
        <v>264995</v>
      </c>
      <c r="J64" s="50">
        <f t="shared" si="26"/>
        <v>615.47162273897015</v>
      </c>
      <c r="K64" s="50">
        <v>18000</v>
      </c>
      <c r="L64" s="51">
        <f t="shared" si="27"/>
        <v>6.792580992094191E-2</v>
      </c>
      <c r="M64" s="50">
        <f t="shared" si="28"/>
        <v>1800</v>
      </c>
      <c r="N64" s="50">
        <v>0</v>
      </c>
      <c r="O64" s="50">
        <f t="shared" ref="O64:O70" si="33">K64-M64-N64</f>
        <v>16200</v>
      </c>
      <c r="P64" s="52">
        <f t="shared" si="29"/>
        <v>6.1133228928847712E-2</v>
      </c>
      <c r="Q64" s="53">
        <f t="shared" si="30"/>
        <v>13249.75</v>
      </c>
      <c r="R64" s="54">
        <f t="shared" si="31"/>
        <v>2649.95</v>
      </c>
      <c r="S64" s="76">
        <f t="shared" si="32"/>
        <v>172246.75</v>
      </c>
    </row>
    <row r="65" spans="1:19" ht="17.25" customHeight="1" x14ac:dyDescent="0.2">
      <c r="A65" s="88" t="s">
        <v>35</v>
      </c>
      <c r="B65" s="89">
        <v>186</v>
      </c>
      <c r="C65" s="89" t="s">
        <v>45</v>
      </c>
      <c r="D65" s="89">
        <v>1</v>
      </c>
      <c r="E65" s="89" t="s">
        <v>39</v>
      </c>
      <c r="F65" s="89">
        <v>1</v>
      </c>
      <c r="G65" s="83">
        <v>42</v>
      </c>
      <c r="H65" s="83">
        <v>447</v>
      </c>
      <c r="I65" s="84">
        <v>269995</v>
      </c>
      <c r="J65" s="85">
        <f t="shared" ref="J65:J77" si="34">I65/H65</f>
        <v>604.01565995525732</v>
      </c>
      <c r="K65" s="85">
        <v>18000</v>
      </c>
      <c r="L65" s="86">
        <f t="shared" ref="L65:L77" si="35">K65/I65</f>
        <v>6.666790125743069E-2</v>
      </c>
      <c r="M65" s="85">
        <f>IF(F65=1,1800,(IF(F65=2,2000,(IF(F65=3,2200,0)))))</f>
        <v>1800</v>
      </c>
      <c r="N65" s="85">
        <v>0</v>
      </c>
      <c r="O65" s="133">
        <f t="shared" si="33"/>
        <v>16200</v>
      </c>
      <c r="P65" s="134">
        <f t="shared" ref="P65:P77" si="36">O65/I65</f>
        <v>6.0001111131687622E-2</v>
      </c>
      <c r="Q65" s="135">
        <f>I65*0.05</f>
        <v>13499.75</v>
      </c>
      <c r="R65" s="136">
        <f t="shared" ref="R65:R77" si="37">(I65*0.3)/30</f>
        <v>2699.95</v>
      </c>
      <c r="S65" s="87">
        <f t="shared" ref="S65:S77" si="38">I65-Q65-R65*30</f>
        <v>175496.75</v>
      </c>
    </row>
    <row r="66" spans="1:19" ht="17.25" hidden="1" customHeight="1" x14ac:dyDescent="0.2">
      <c r="A66" s="74" t="s">
        <v>36</v>
      </c>
      <c r="B66" s="74">
        <v>187</v>
      </c>
      <c r="C66" s="74" t="s">
        <v>45</v>
      </c>
      <c r="D66" s="74">
        <v>1</v>
      </c>
      <c r="E66" s="74" t="s">
        <v>39</v>
      </c>
      <c r="F66" s="75">
        <v>1</v>
      </c>
      <c r="G66" s="48">
        <v>41.55</v>
      </c>
      <c r="H66" s="48">
        <f>G66*10.7639</f>
        <v>447.24004499999995</v>
      </c>
      <c r="I66" s="49">
        <v>269995</v>
      </c>
      <c r="J66" s="50">
        <f t="shared" si="34"/>
        <v>603.69146953287702</v>
      </c>
      <c r="K66" s="50">
        <v>18000</v>
      </c>
      <c r="L66" s="51">
        <f t="shared" si="35"/>
        <v>6.666790125743069E-2</v>
      </c>
      <c r="M66" s="50">
        <f>IF(F66=1,1800,(IF(F66=2,2000,(IF(F66=3,2200,0)))))</f>
        <v>1800</v>
      </c>
      <c r="N66" s="50">
        <v>0</v>
      </c>
      <c r="O66" s="50">
        <f t="shared" si="33"/>
        <v>16200</v>
      </c>
      <c r="P66" s="52">
        <f t="shared" si="36"/>
        <v>6.0001111131687622E-2</v>
      </c>
      <c r="Q66" s="53">
        <f>I66*0.05</f>
        <v>13499.75</v>
      </c>
      <c r="R66" s="54">
        <f t="shared" si="37"/>
        <v>2699.95</v>
      </c>
      <c r="S66" s="76">
        <f t="shared" si="38"/>
        <v>175496.75</v>
      </c>
    </row>
    <row r="67" spans="1:19" ht="17.25" hidden="1" customHeight="1" x14ac:dyDescent="0.2">
      <c r="A67" s="77" t="s">
        <v>36</v>
      </c>
      <c r="B67" s="74">
        <v>191</v>
      </c>
      <c r="C67" s="74" t="s">
        <v>46</v>
      </c>
      <c r="D67" s="74">
        <v>1</v>
      </c>
      <c r="E67" s="74" t="s">
        <v>39</v>
      </c>
      <c r="F67" s="75">
        <v>1</v>
      </c>
      <c r="G67" s="48">
        <v>39.39</v>
      </c>
      <c r="H67" s="48">
        <f>G67*10.7639</f>
        <v>423.99002100000001</v>
      </c>
      <c r="I67" s="49">
        <v>269995</v>
      </c>
      <c r="J67" s="50">
        <f t="shared" si="34"/>
        <v>636.79564760322501</v>
      </c>
      <c r="K67" s="50">
        <v>18000</v>
      </c>
      <c r="L67" s="51">
        <f t="shared" si="35"/>
        <v>6.666790125743069E-2</v>
      </c>
      <c r="M67" s="50">
        <f>IF(F67=1,1800,(IF(F67=2,2000,(IF(F67=3,2200,0)))))</f>
        <v>1800</v>
      </c>
      <c r="N67" s="50">
        <v>0</v>
      </c>
      <c r="O67" s="50">
        <f t="shared" si="33"/>
        <v>16200</v>
      </c>
      <c r="P67" s="52">
        <f t="shared" si="36"/>
        <v>6.0001111131687622E-2</v>
      </c>
      <c r="Q67" s="53">
        <f>I67*0.05</f>
        <v>13499.75</v>
      </c>
      <c r="R67" s="54">
        <f t="shared" si="37"/>
        <v>2699.95</v>
      </c>
      <c r="S67" s="76">
        <f t="shared" si="38"/>
        <v>175496.75</v>
      </c>
    </row>
    <row r="68" spans="1:19" ht="17.25" hidden="1" customHeight="1" x14ac:dyDescent="0.2">
      <c r="A68" s="74" t="s">
        <v>36</v>
      </c>
      <c r="B68" s="74">
        <v>192</v>
      </c>
      <c r="C68" s="74" t="s">
        <v>46</v>
      </c>
      <c r="D68" s="74">
        <v>1</v>
      </c>
      <c r="E68" s="74" t="s">
        <v>39</v>
      </c>
      <c r="F68" s="75">
        <v>1</v>
      </c>
      <c r="G68" s="48">
        <v>50.13</v>
      </c>
      <c r="H68" s="48">
        <f>G68*10.7639</f>
        <v>539.59430699999996</v>
      </c>
      <c r="I68" s="49">
        <v>284995</v>
      </c>
      <c r="J68" s="50">
        <f t="shared" si="34"/>
        <v>528.16532032092027</v>
      </c>
      <c r="K68" s="50">
        <v>18000</v>
      </c>
      <c r="L68" s="51">
        <f t="shared" si="35"/>
        <v>6.315900278952262E-2</v>
      </c>
      <c r="M68" s="50">
        <f>IF(F68=1,1800,(IF(F68=2,2000,(IF(F68=3,2200,0)))))</f>
        <v>1800</v>
      </c>
      <c r="N68" s="50">
        <v>0</v>
      </c>
      <c r="O68" s="50">
        <f t="shared" si="33"/>
        <v>16200</v>
      </c>
      <c r="P68" s="52">
        <f t="shared" si="36"/>
        <v>5.6843102510570363E-2</v>
      </c>
      <c r="Q68" s="53">
        <f>I68*0.05</f>
        <v>14249.75</v>
      </c>
      <c r="R68" s="54">
        <f t="shared" si="37"/>
        <v>2849.95</v>
      </c>
      <c r="S68" s="76">
        <f t="shared" si="38"/>
        <v>185246.75</v>
      </c>
    </row>
    <row r="69" spans="1:19" ht="17.25" customHeight="1" x14ac:dyDescent="0.2">
      <c r="A69" s="37" t="s">
        <v>35</v>
      </c>
      <c r="B69" s="66">
        <v>195</v>
      </c>
      <c r="C69" s="66" t="s">
        <v>46</v>
      </c>
      <c r="D69" s="66">
        <v>2</v>
      </c>
      <c r="E69" s="66" t="s">
        <v>34</v>
      </c>
      <c r="F69" s="65">
        <v>2</v>
      </c>
      <c r="G69" s="66">
        <v>66</v>
      </c>
      <c r="H69" s="45">
        <f>G69*10.7639</f>
        <v>710.41739999999993</v>
      </c>
      <c r="I69" s="46">
        <v>389995</v>
      </c>
      <c r="J69" s="39">
        <f t="shared" si="34"/>
        <v>548.96600224037309</v>
      </c>
      <c r="K69" s="39">
        <v>26100</v>
      </c>
      <c r="L69" s="40">
        <f t="shared" si="35"/>
        <v>6.6923934922242592E-2</v>
      </c>
      <c r="M69" s="39">
        <v>2000</v>
      </c>
      <c r="N69" s="39">
        <v>0</v>
      </c>
      <c r="O69" s="68">
        <f t="shared" si="33"/>
        <v>24100</v>
      </c>
      <c r="P69" s="41">
        <f t="shared" si="36"/>
        <v>6.1795664046974959E-2</v>
      </c>
      <c r="Q69" s="42">
        <f>5%*I69</f>
        <v>19499.75</v>
      </c>
      <c r="R69" s="43">
        <f t="shared" si="37"/>
        <v>3899.95</v>
      </c>
      <c r="S69" s="69">
        <f t="shared" si="38"/>
        <v>253496.75</v>
      </c>
    </row>
    <row r="70" spans="1:19" ht="17.25" hidden="1" customHeight="1" x14ac:dyDescent="0.2">
      <c r="A70" s="70" t="s">
        <v>36</v>
      </c>
      <c r="B70" s="71">
        <v>196</v>
      </c>
      <c r="C70" s="71" t="s">
        <v>46</v>
      </c>
      <c r="D70" s="71">
        <v>2</v>
      </c>
      <c r="E70" s="71" t="s">
        <v>34</v>
      </c>
      <c r="F70" s="72">
        <v>2</v>
      </c>
      <c r="G70" s="58">
        <v>61.59</v>
      </c>
      <c r="H70" s="58">
        <f>G70*10.7639</f>
        <v>662.94860100000005</v>
      </c>
      <c r="I70" s="59">
        <v>379995</v>
      </c>
      <c r="J70" s="60">
        <f t="shared" si="34"/>
        <v>573.18923281052366</v>
      </c>
      <c r="K70" s="60">
        <v>26100</v>
      </c>
      <c r="L70" s="61">
        <f t="shared" si="35"/>
        <v>6.868511427781944E-2</v>
      </c>
      <c r="M70" s="60">
        <f t="shared" ref="M70:M77" si="39">IF(F70=1,1800,(IF(F70=2,2000,(IF(F70=3,2200,0)))))</f>
        <v>2000</v>
      </c>
      <c r="N70" s="60">
        <v>0</v>
      </c>
      <c r="O70" s="60">
        <f t="shared" si="33"/>
        <v>24100</v>
      </c>
      <c r="P70" s="62">
        <f t="shared" si="36"/>
        <v>6.3421887130093821E-2</v>
      </c>
      <c r="Q70" s="63">
        <f t="shared" ref="Q70:Q77" si="40">I70*0.05</f>
        <v>18999.75</v>
      </c>
      <c r="R70" s="64">
        <f t="shared" si="37"/>
        <v>3799.95</v>
      </c>
      <c r="S70" s="73">
        <f t="shared" si="38"/>
        <v>246996.75</v>
      </c>
    </row>
    <row r="71" spans="1:19" ht="17.25" hidden="1" customHeight="1" x14ac:dyDescent="0.2">
      <c r="A71" s="55" t="s">
        <v>36</v>
      </c>
      <c r="B71" s="47">
        <v>198</v>
      </c>
      <c r="C71" s="47" t="s">
        <v>46</v>
      </c>
      <c r="D71" s="47">
        <v>1</v>
      </c>
      <c r="E71" s="47" t="s">
        <v>39</v>
      </c>
      <c r="F71" s="47">
        <v>1</v>
      </c>
      <c r="G71" s="48">
        <v>42</v>
      </c>
      <c r="H71" s="48">
        <v>447</v>
      </c>
      <c r="I71" s="49">
        <v>274995</v>
      </c>
      <c r="J71" s="50">
        <f t="shared" si="34"/>
        <v>615.20134228187919</v>
      </c>
      <c r="K71" s="50">
        <v>18000</v>
      </c>
      <c r="L71" s="51">
        <f t="shared" si="35"/>
        <v>6.5455735558828346E-2</v>
      </c>
      <c r="M71" s="50">
        <f t="shared" si="39"/>
        <v>1800</v>
      </c>
      <c r="N71" s="50">
        <v>0</v>
      </c>
      <c r="O71" s="50">
        <v>16200</v>
      </c>
      <c r="P71" s="52">
        <f t="shared" si="36"/>
        <v>5.8910162002945507E-2</v>
      </c>
      <c r="Q71" s="53">
        <f t="shared" si="40"/>
        <v>13749.75</v>
      </c>
      <c r="R71" s="54">
        <f t="shared" si="37"/>
        <v>2749.95</v>
      </c>
      <c r="S71" s="76">
        <f t="shared" si="38"/>
        <v>178746.75</v>
      </c>
    </row>
    <row r="72" spans="1:19" ht="17.25" hidden="1" customHeight="1" x14ac:dyDescent="0.2">
      <c r="A72" s="79" t="s">
        <v>36</v>
      </c>
      <c r="B72" s="79">
        <v>199</v>
      </c>
      <c r="C72" s="79" t="s">
        <v>46</v>
      </c>
      <c r="D72" s="79">
        <v>1</v>
      </c>
      <c r="E72" s="79" t="s">
        <v>39</v>
      </c>
      <c r="F72" s="90">
        <v>1</v>
      </c>
      <c r="G72" s="79">
        <v>40</v>
      </c>
      <c r="H72" s="48">
        <f t="shared" ref="H72:H78" si="41">G72*10.7639</f>
        <v>430.55599999999998</v>
      </c>
      <c r="I72" s="80">
        <v>269995</v>
      </c>
      <c r="J72" s="50">
        <f t="shared" si="34"/>
        <v>627.08451397727595</v>
      </c>
      <c r="K72" s="50">
        <v>18000</v>
      </c>
      <c r="L72" s="51">
        <f t="shared" si="35"/>
        <v>6.666790125743069E-2</v>
      </c>
      <c r="M72" s="50">
        <f t="shared" si="39"/>
        <v>1800</v>
      </c>
      <c r="N72" s="50">
        <v>0</v>
      </c>
      <c r="O72" s="50">
        <f t="shared" ref="O72:O77" si="42">K72-M72-N72</f>
        <v>16200</v>
      </c>
      <c r="P72" s="52">
        <f t="shared" si="36"/>
        <v>6.0001111131687622E-2</v>
      </c>
      <c r="Q72" s="53">
        <f t="shared" si="40"/>
        <v>13499.75</v>
      </c>
      <c r="R72" s="54">
        <f t="shared" si="37"/>
        <v>2699.95</v>
      </c>
      <c r="S72" s="76">
        <f t="shared" si="38"/>
        <v>175496.75</v>
      </c>
    </row>
    <row r="73" spans="1:19" ht="17.25" customHeight="1" x14ac:dyDescent="0.2">
      <c r="A73" s="34" t="s">
        <v>35</v>
      </c>
      <c r="B73" s="114">
        <v>200</v>
      </c>
      <c r="C73" s="114" t="s">
        <v>46</v>
      </c>
      <c r="D73" s="114">
        <v>2</v>
      </c>
      <c r="E73" s="114" t="s">
        <v>34</v>
      </c>
      <c r="F73" s="114">
        <v>2</v>
      </c>
      <c r="G73" s="115">
        <v>66.680000000000007</v>
      </c>
      <c r="H73" s="115">
        <f t="shared" si="41"/>
        <v>717.736852</v>
      </c>
      <c r="I73" s="116">
        <v>399995</v>
      </c>
      <c r="J73" s="117">
        <f t="shared" si="34"/>
        <v>557.30035163360958</v>
      </c>
      <c r="K73" s="117">
        <v>26100</v>
      </c>
      <c r="L73" s="118">
        <f t="shared" si="35"/>
        <v>6.5250815635195442E-2</v>
      </c>
      <c r="M73" s="117">
        <f t="shared" si="39"/>
        <v>2000</v>
      </c>
      <c r="N73" s="117">
        <v>0</v>
      </c>
      <c r="O73" s="68">
        <f t="shared" si="42"/>
        <v>24100</v>
      </c>
      <c r="P73" s="119">
        <f t="shared" si="36"/>
        <v>6.0250753134414178E-2</v>
      </c>
      <c r="Q73" s="120">
        <f t="shared" si="40"/>
        <v>19999.75</v>
      </c>
      <c r="R73" s="121">
        <f t="shared" si="37"/>
        <v>3999.95</v>
      </c>
      <c r="S73" s="122">
        <f t="shared" si="38"/>
        <v>259996.75</v>
      </c>
    </row>
    <row r="74" spans="1:19" ht="17.25" hidden="1" customHeight="1" x14ac:dyDescent="0.2">
      <c r="A74" s="74" t="s">
        <v>36</v>
      </c>
      <c r="B74" s="75">
        <v>203</v>
      </c>
      <c r="C74" s="75" t="s">
        <v>47</v>
      </c>
      <c r="D74" s="75">
        <v>1</v>
      </c>
      <c r="E74" s="75" t="s">
        <v>39</v>
      </c>
      <c r="F74" s="75">
        <v>1</v>
      </c>
      <c r="G74" s="92">
        <v>55.62</v>
      </c>
      <c r="H74" s="92">
        <f t="shared" si="41"/>
        <v>598.68811799999992</v>
      </c>
      <c r="I74" s="95">
        <v>299995</v>
      </c>
      <c r="J74" s="98">
        <f t="shared" si="34"/>
        <v>501.08727896951524</v>
      </c>
      <c r="K74" s="98">
        <v>18600</v>
      </c>
      <c r="L74" s="101">
        <f t="shared" si="35"/>
        <v>6.2001033350555845E-2</v>
      </c>
      <c r="M74" s="98">
        <f t="shared" si="39"/>
        <v>1800</v>
      </c>
      <c r="N74" s="98">
        <v>0</v>
      </c>
      <c r="O74" s="98">
        <f t="shared" si="42"/>
        <v>16800</v>
      </c>
      <c r="P74" s="105">
        <f t="shared" si="36"/>
        <v>5.6000933348889149E-2</v>
      </c>
      <c r="Q74" s="108">
        <f t="shared" si="40"/>
        <v>14999.75</v>
      </c>
      <c r="R74" s="111">
        <f t="shared" si="37"/>
        <v>2999.95</v>
      </c>
      <c r="S74" s="113">
        <f t="shared" si="38"/>
        <v>194996.75</v>
      </c>
    </row>
    <row r="75" spans="1:19" ht="17.25" customHeight="1" x14ac:dyDescent="0.2">
      <c r="A75" s="88" t="s">
        <v>35</v>
      </c>
      <c r="B75" s="89">
        <v>204</v>
      </c>
      <c r="C75" s="89" t="s">
        <v>47</v>
      </c>
      <c r="D75" s="89">
        <v>1</v>
      </c>
      <c r="E75" s="89" t="s">
        <v>39</v>
      </c>
      <c r="F75" s="89">
        <v>1</v>
      </c>
      <c r="G75" s="83">
        <v>49</v>
      </c>
      <c r="H75" s="83">
        <f t="shared" si="41"/>
        <v>527.43110000000001</v>
      </c>
      <c r="I75" s="84">
        <v>289995</v>
      </c>
      <c r="J75" s="85">
        <f t="shared" si="34"/>
        <v>549.82537055550949</v>
      </c>
      <c r="K75" s="85">
        <v>18600</v>
      </c>
      <c r="L75" s="86">
        <f t="shared" si="35"/>
        <v>6.413903687994621E-2</v>
      </c>
      <c r="M75" s="85">
        <f t="shared" si="39"/>
        <v>1800</v>
      </c>
      <c r="N75" s="85">
        <v>0</v>
      </c>
      <c r="O75" s="133">
        <f t="shared" si="42"/>
        <v>16800</v>
      </c>
      <c r="P75" s="134">
        <f t="shared" si="36"/>
        <v>5.7932033310919152E-2</v>
      </c>
      <c r="Q75" s="135">
        <f t="shared" si="40"/>
        <v>14499.75</v>
      </c>
      <c r="R75" s="136">
        <f t="shared" si="37"/>
        <v>2899.95</v>
      </c>
      <c r="S75" s="87">
        <f t="shared" si="38"/>
        <v>188496.75</v>
      </c>
    </row>
    <row r="76" spans="1:19" ht="17.25" hidden="1" customHeight="1" x14ac:dyDescent="0.2">
      <c r="A76" s="70" t="s">
        <v>36</v>
      </c>
      <c r="B76" s="72">
        <v>206</v>
      </c>
      <c r="C76" s="72" t="s">
        <v>47</v>
      </c>
      <c r="D76" s="72">
        <v>2</v>
      </c>
      <c r="E76" s="72" t="s">
        <v>34</v>
      </c>
      <c r="F76" s="72">
        <v>2</v>
      </c>
      <c r="G76" s="91">
        <v>66.680000000000007</v>
      </c>
      <c r="H76" s="91">
        <f t="shared" si="41"/>
        <v>717.736852</v>
      </c>
      <c r="I76" s="94">
        <v>404995</v>
      </c>
      <c r="J76" s="97">
        <f t="shared" si="34"/>
        <v>564.26669310829811</v>
      </c>
      <c r="K76" s="97">
        <v>26700</v>
      </c>
      <c r="L76" s="100">
        <f t="shared" si="35"/>
        <v>6.5926739836294282E-2</v>
      </c>
      <c r="M76" s="97">
        <f t="shared" si="39"/>
        <v>2000</v>
      </c>
      <c r="N76" s="97">
        <v>0</v>
      </c>
      <c r="O76" s="97">
        <f t="shared" si="42"/>
        <v>24700</v>
      </c>
      <c r="P76" s="104">
        <f t="shared" si="36"/>
        <v>6.0988407264287212E-2</v>
      </c>
      <c r="Q76" s="107">
        <f t="shared" si="40"/>
        <v>20249.75</v>
      </c>
      <c r="R76" s="110">
        <f t="shared" si="37"/>
        <v>4049.95</v>
      </c>
      <c r="S76" s="112">
        <f t="shared" si="38"/>
        <v>263246.75</v>
      </c>
    </row>
    <row r="77" spans="1:19" ht="17.25" hidden="1" customHeight="1" x14ac:dyDescent="0.2">
      <c r="A77" s="132" t="s">
        <v>36</v>
      </c>
      <c r="B77" s="123">
        <v>209</v>
      </c>
      <c r="C77" s="123" t="s">
        <v>48</v>
      </c>
      <c r="D77" s="123">
        <v>1</v>
      </c>
      <c r="E77" s="123" t="s">
        <v>39</v>
      </c>
      <c r="F77" s="123">
        <v>1</v>
      </c>
      <c r="G77" s="124">
        <v>40.83</v>
      </c>
      <c r="H77" s="124">
        <f t="shared" si="41"/>
        <v>439.49003699999997</v>
      </c>
      <c r="I77" s="125">
        <v>284995</v>
      </c>
      <c r="J77" s="126">
        <f t="shared" si="34"/>
        <v>648.46748733009395</v>
      </c>
      <c r="K77" s="126">
        <v>18600</v>
      </c>
      <c r="L77" s="127">
        <f t="shared" si="35"/>
        <v>6.5264302882506717E-2</v>
      </c>
      <c r="M77" s="126">
        <f t="shared" si="39"/>
        <v>1800</v>
      </c>
      <c r="N77" s="126">
        <v>0</v>
      </c>
      <c r="O77" s="126">
        <f t="shared" si="42"/>
        <v>16800</v>
      </c>
      <c r="P77" s="128">
        <f t="shared" si="36"/>
        <v>5.8948402603554446E-2</v>
      </c>
      <c r="Q77" s="129">
        <f t="shared" si="40"/>
        <v>14249.75</v>
      </c>
      <c r="R77" s="130">
        <f t="shared" si="37"/>
        <v>2849.95</v>
      </c>
      <c r="S77" s="131">
        <f t="shared" si="38"/>
        <v>185246.75</v>
      </c>
    </row>
    <row r="78" spans="1:19" ht="17.25" customHeight="1" x14ac:dyDescent="0.2">
      <c r="A78" s="137" t="s">
        <v>32</v>
      </c>
      <c r="B78" s="138">
        <v>260</v>
      </c>
      <c r="C78" s="138" t="s">
        <v>38</v>
      </c>
      <c r="D78" s="138">
        <v>1</v>
      </c>
      <c r="E78" s="138" t="s">
        <v>39</v>
      </c>
      <c r="F78" s="138">
        <v>1</v>
      </c>
      <c r="G78" s="139">
        <v>42</v>
      </c>
      <c r="H78" s="139">
        <f t="shared" si="41"/>
        <v>452.0838</v>
      </c>
      <c r="I78" s="140">
        <v>249995</v>
      </c>
      <c r="J78" s="141">
        <f t="shared" ref="J78:J84" si="43">I78/H78</f>
        <v>552.98376097528819</v>
      </c>
      <c r="K78" s="141">
        <v>16800</v>
      </c>
      <c r="L78" s="142">
        <f t="shared" ref="L78:L84" si="44">K78/I78</f>
        <v>6.7201344026880536E-2</v>
      </c>
      <c r="M78" s="141">
        <f t="shared" ref="M78:M84" si="45">IF(F78=1,1800,(IF(F78=2,2000,(IF(F78=3,2200,0)))))</f>
        <v>1800</v>
      </c>
      <c r="N78" s="141">
        <v>0</v>
      </c>
      <c r="O78" s="143">
        <f t="shared" ref="O78:O83" si="46">K78-M78-N78</f>
        <v>15000</v>
      </c>
      <c r="P78" s="144">
        <f t="shared" ref="P78:P84" si="47">O78/I78</f>
        <v>6.000120002400048E-2</v>
      </c>
      <c r="Q78" s="145">
        <f t="shared" ref="Q78:Q84" si="48">I78*0.05</f>
        <v>12499.75</v>
      </c>
      <c r="R78" s="146">
        <f t="shared" ref="R78:R84" si="49">(I78*0.3)/30</f>
        <v>2499.9499999999998</v>
      </c>
      <c r="S78" s="147">
        <f t="shared" ref="S78:S84" si="50">I78-Q78-R78*30</f>
        <v>162496.75</v>
      </c>
    </row>
    <row r="79" spans="1:19" ht="17.25" customHeight="1" x14ac:dyDescent="0.2">
      <c r="A79" s="137" t="s">
        <v>32</v>
      </c>
      <c r="B79" s="138">
        <v>273</v>
      </c>
      <c r="C79" s="138" t="s">
        <v>38</v>
      </c>
      <c r="D79" s="138">
        <v>1</v>
      </c>
      <c r="E79" s="138" t="s">
        <v>39</v>
      </c>
      <c r="F79" s="138">
        <v>1</v>
      </c>
      <c r="G79" s="139">
        <v>53</v>
      </c>
      <c r="H79" s="139">
        <f t="shared" ref="H79:H84" si="51">G79*10.7639</f>
        <v>570.48669999999993</v>
      </c>
      <c r="I79" s="140">
        <v>264995</v>
      </c>
      <c r="J79" s="141">
        <f t="shared" si="43"/>
        <v>464.50688508601519</v>
      </c>
      <c r="K79" s="141">
        <v>16800</v>
      </c>
      <c r="L79" s="142">
        <f t="shared" si="44"/>
        <v>6.3397422592879116E-2</v>
      </c>
      <c r="M79" s="141">
        <f t="shared" si="45"/>
        <v>1800</v>
      </c>
      <c r="N79" s="141">
        <v>0</v>
      </c>
      <c r="O79" s="143">
        <f t="shared" si="46"/>
        <v>15000</v>
      </c>
      <c r="P79" s="144">
        <f t="shared" si="47"/>
        <v>5.6604841600784918E-2</v>
      </c>
      <c r="Q79" s="145">
        <f t="shared" si="48"/>
        <v>13249.75</v>
      </c>
      <c r="R79" s="146">
        <f t="shared" si="49"/>
        <v>2649.95</v>
      </c>
      <c r="S79" s="147">
        <f t="shared" si="50"/>
        <v>172246.75</v>
      </c>
    </row>
    <row r="80" spans="1:19" ht="17.25" hidden="1" customHeight="1" x14ac:dyDescent="0.2">
      <c r="A80" s="55" t="s">
        <v>36</v>
      </c>
      <c r="B80" s="47">
        <v>284</v>
      </c>
      <c r="C80" s="47" t="s">
        <v>41</v>
      </c>
      <c r="D80" s="47">
        <v>1</v>
      </c>
      <c r="E80" s="47" t="s">
        <v>39</v>
      </c>
      <c r="F80" s="47">
        <v>1</v>
      </c>
      <c r="G80" s="48">
        <v>42</v>
      </c>
      <c r="H80" s="48">
        <f t="shared" si="51"/>
        <v>452.0838</v>
      </c>
      <c r="I80" s="49">
        <v>254995</v>
      </c>
      <c r="J80" s="50">
        <f t="shared" si="43"/>
        <v>564.04365739272237</v>
      </c>
      <c r="K80" s="50">
        <v>16800</v>
      </c>
      <c r="L80" s="51">
        <f t="shared" si="44"/>
        <v>6.5883644777348579E-2</v>
      </c>
      <c r="M80" s="50">
        <f t="shared" si="45"/>
        <v>1800</v>
      </c>
      <c r="N80" s="50">
        <v>0</v>
      </c>
      <c r="O80" s="81">
        <f t="shared" si="46"/>
        <v>15000</v>
      </c>
      <c r="P80" s="52">
        <f t="shared" si="47"/>
        <v>5.8824682836918371E-2</v>
      </c>
      <c r="Q80" s="53">
        <f t="shared" si="48"/>
        <v>12749.75</v>
      </c>
      <c r="R80" s="54">
        <f t="shared" si="49"/>
        <v>2549.9499999999998</v>
      </c>
      <c r="S80" s="76">
        <f t="shared" si="50"/>
        <v>165746.75</v>
      </c>
    </row>
    <row r="81" spans="1:19" ht="17.25" customHeight="1" x14ac:dyDescent="0.2">
      <c r="A81" s="88" t="s">
        <v>35</v>
      </c>
      <c r="B81" s="89">
        <v>309</v>
      </c>
      <c r="C81" s="89" t="s">
        <v>43</v>
      </c>
      <c r="D81" s="89">
        <v>1</v>
      </c>
      <c r="E81" s="89" t="s">
        <v>39</v>
      </c>
      <c r="F81" s="89">
        <v>1</v>
      </c>
      <c r="G81" s="83">
        <v>42</v>
      </c>
      <c r="H81" s="83">
        <f t="shared" si="51"/>
        <v>452.0838</v>
      </c>
      <c r="I81" s="84">
        <v>259995</v>
      </c>
      <c r="J81" s="85">
        <f t="shared" si="43"/>
        <v>575.10355381015643</v>
      </c>
      <c r="K81" s="85">
        <v>17400</v>
      </c>
      <c r="L81" s="86">
        <f t="shared" si="44"/>
        <v>6.6924363930075573E-2</v>
      </c>
      <c r="M81" s="85">
        <f t="shared" si="45"/>
        <v>1800</v>
      </c>
      <c r="N81" s="85">
        <v>0</v>
      </c>
      <c r="O81" s="133">
        <f t="shared" si="46"/>
        <v>15600</v>
      </c>
      <c r="P81" s="134">
        <f t="shared" si="47"/>
        <v>6.0001153868343621E-2</v>
      </c>
      <c r="Q81" s="135">
        <f t="shared" si="48"/>
        <v>12999.75</v>
      </c>
      <c r="R81" s="136">
        <f t="shared" si="49"/>
        <v>2599.9499999999998</v>
      </c>
      <c r="S81" s="87">
        <f t="shared" si="50"/>
        <v>168996.75</v>
      </c>
    </row>
    <row r="82" spans="1:19" ht="17.25" customHeight="1" x14ac:dyDescent="0.2">
      <c r="A82" s="88" t="s">
        <v>35</v>
      </c>
      <c r="B82" s="89">
        <v>320</v>
      </c>
      <c r="C82" s="89" t="s">
        <v>43</v>
      </c>
      <c r="D82" s="89">
        <v>1</v>
      </c>
      <c r="E82" s="89" t="s">
        <v>39</v>
      </c>
      <c r="F82" s="89">
        <v>1</v>
      </c>
      <c r="G82" s="83">
        <v>42</v>
      </c>
      <c r="H82" s="83">
        <f t="shared" si="51"/>
        <v>452.0838</v>
      </c>
      <c r="I82" s="84">
        <v>269995</v>
      </c>
      <c r="J82" s="85">
        <f t="shared" si="43"/>
        <v>597.22334664502466</v>
      </c>
      <c r="K82" s="85">
        <v>17400</v>
      </c>
      <c r="L82" s="86">
        <f t="shared" si="44"/>
        <v>6.4445637882183007E-2</v>
      </c>
      <c r="M82" s="85">
        <f t="shared" si="45"/>
        <v>1800</v>
      </c>
      <c r="N82" s="85">
        <v>0</v>
      </c>
      <c r="O82" s="133">
        <f t="shared" si="46"/>
        <v>15600</v>
      </c>
      <c r="P82" s="134">
        <f t="shared" si="47"/>
        <v>5.7778847756439933E-2</v>
      </c>
      <c r="Q82" s="135">
        <f t="shared" si="48"/>
        <v>13499.75</v>
      </c>
      <c r="R82" s="136">
        <f t="shared" si="49"/>
        <v>2699.95</v>
      </c>
      <c r="S82" s="87">
        <f t="shared" si="50"/>
        <v>175496.75</v>
      </c>
    </row>
    <row r="83" spans="1:19" ht="17.25" customHeight="1" x14ac:dyDescent="0.2">
      <c r="A83" s="88" t="s">
        <v>35</v>
      </c>
      <c r="B83" s="89">
        <v>343</v>
      </c>
      <c r="C83" s="89" t="s">
        <v>44</v>
      </c>
      <c r="D83" s="89">
        <v>1</v>
      </c>
      <c r="E83" s="89" t="s">
        <v>39</v>
      </c>
      <c r="F83" s="89">
        <v>1</v>
      </c>
      <c r="G83" s="83">
        <v>42</v>
      </c>
      <c r="H83" s="83">
        <f t="shared" si="51"/>
        <v>452.0838</v>
      </c>
      <c r="I83" s="84">
        <v>264995</v>
      </c>
      <c r="J83" s="85">
        <f t="shared" si="43"/>
        <v>586.1634502275906</v>
      </c>
      <c r="K83" s="85">
        <v>17400</v>
      </c>
      <c r="L83" s="86">
        <f t="shared" si="44"/>
        <v>6.5661616256910513E-2</v>
      </c>
      <c r="M83" s="85">
        <f t="shared" si="45"/>
        <v>1800</v>
      </c>
      <c r="N83" s="85">
        <v>0</v>
      </c>
      <c r="O83" s="133">
        <f t="shared" si="46"/>
        <v>15600</v>
      </c>
      <c r="P83" s="134">
        <f t="shared" si="47"/>
        <v>5.8869035264816315E-2</v>
      </c>
      <c r="Q83" s="135">
        <f t="shared" si="48"/>
        <v>13249.75</v>
      </c>
      <c r="R83" s="136">
        <f t="shared" si="49"/>
        <v>2649.95</v>
      </c>
      <c r="S83" s="87">
        <f t="shared" si="50"/>
        <v>172246.75</v>
      </c>
    </row>
    <row r="84" spans="1:19" ht="17.25" customHeight="1" x14ac:dyDescent="0.2">
      <c r="A84" s="137" t="s">
        <v>32</v>
      </c>
      <c r="B84" s="138">
        <v>357</v>
      </c>
      <c r="C84" s="138" t="s">
        <v>45</v>
      </c>
      <c r="D84" s="138">
        <v>1</v>
      </c>
      <c r="E84" s="138" t="s">
        <v>39</v>
      </c>
      <c r="F84" s="138">
        <v>1</v>
      </c>
      <c r="G84" s="139">
        <v>42</v>
      </c>
      <c r="H84" s="139">
        <f t="shared" si="51"/>
        <v>452.0838</v>
      </c>
      <c r="I84" s="140">
        <v>269995</v>
      </c>
      <c r="J84" s="141">
        <f t="shared" si="43"/>
        <v>597.22334664502466</v>
      </c>
      <c r="K84" s="141">
        <v>18000</v>
      </c>
      <c r="L84" s="142">
        <f t="shared" si="44"/>
        <v>6.666790125743069E-2</v>
      </c>
      <c r="M84" s="141">
        <f t="shared" si="45"/>
        <v>1800</v>
      </c>
      <c r="N84" s="141">
        <v>0</v>
      </c>
      <c r="O84" s="158">
        <f t="shared" ref="O84" si="52">K84-M84-N84</f>
        <v>16200</v>
      </c>
      <c r="P84" s="144">
        <f t="shared" si="47"/>
        <v>6.0001111131687622E-2</v>
      </c>
      <c r="Q84" s="145">
        <f t="shared" si="48"/>
        <v>13499.75</v>
      </c>
      <c r="R84" s="146">
        <f t="shared" si="49"/>
        <v>2699.95</v>
      </c>
      <c r="S84" s="147">
        <f t="shared" si="50"/>
        <v>175496.75</v>
      </c>
    </row>
  </sheetData>
  <autoFilter ref="A18:S84" xr:uid="{C35BBC69-7D36-4DDF-B867-31B99D0FDF8C}">
    <filterColumn colId="0">
      <filters>
        <filter val="Available"/>
        <filter val="SOLDa"/>
      </filters>
    </filterColumn>
    <sortState xmlns:xlrd2="http://schemas.microsoft.com/office/spreadsheetml/2017/richdata2" ref="A19:S77">
      <sortCondition ref="B18:B72"/>
    </sortState>
  </autoFilter>
  <mergeCells count="6">
    <mergeCell ref="Q17:S17"/>
    <mergeCell ref="B16:J16"/>
    <mergeCell ref="B17:J17"/>
    <mergeCell ref="K17:L17"/>
    <mergeCell ref="M17:N17"/>
    <mergeCell ref="O17:P17"/>
  </mergeCells>
  <printOptions horizontalCentered="1"/>
  <pageMargins left="0.23622047244094502" right="0.23622047244094502" top="0.15748031496063003" bottom="0.35433070866141764" header="0.15748031496063003" footer="0.31496062992126012"/>
  <pageSetup paperSize="0" fitToHeight="5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SMITHFIELD_HOUSE</vt:lpstr>
      <vt:lpstr>SMITHFIELD_HOUSE!Print_Titles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Prosperity Admin Dept</dc:creator>
  <cp:keywords/>
  <dc:description/>
  <cp:lastModifiedBy>Microsoft Office User</cp:lastModifiedBy>
  <cp:revision/>
  <dcterms:created xsi:type="dcterms:W3CDTF">2024-05-20T08:45:09Z</dcterms:created>
  <dcterms:modified xsi:type="dcterms:W3CDTF">2024-10-17T08:15:07Z</dcterms:modified>
  <cp:category/>
  <cp:contentStatus/>
</cp:coreProperties>
</file>