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/iCloud Drive (Archive)/Documents/PROPWEALTH/FARGATE HOUSE SHEFFIELD 2023/"/>
    </mc:Choice>
  </mc:AlternateContent>
  <xr:revisionPtr revIDLastSave="0" documentId="8_{D339AB62-18F9-ED45-BD09-5C40266A9F40}" xr6:coauthVersionLast="47" xr6:coauthVersionMax="47" xr10:uidLastSave="{00000000-0000-0000-0000-000000000000}"/>
  <bookViews>
    <workbookView xWindow="0" yWindow="500" windowWidth="25600" windowHeight="15500" xr2:uid="{CDC037A6-17C3-492B-9BDB-C087A8BE3ECE}"/>
  </bookViews>
  <sheets>
    <sheet name="SHEFFIELD" sheetId="2" r:id="rId1"/>
  </sheets>
  <definedNames>
    <definedName name="_xlnm._FilterDatabase" localSheetId="0" hidden="1">SHEFFIELD!$C$16:$S$44</definedName>
    <definedName name="_xlnm.Print_Titles" localSheetId="0">SHEFFIELD!$1:$16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9" i="2" l="1"/>
  <c r="S44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19" i="2"/>
  <c r="S18" i="2"/>
  <c r="S17" i="2"/>
  <c r="A45" i="2"/>
  <c r="K27" i="2"/>
  <c r="K28" i="2"/>
  <c r="K29" i="2"/>
  <c r="K30" i="2"/>
  <c r="G33" i="2"/>
  <c r="I33" i="2" s="1"/>
  <c r="K33" i="2"/>
  <c r="L33" i="2"/>
  <c r="O33" i="2"/>
  <c r="P33" i="2" s="1"/>
  <c r="Q33" i="2"/>
  <c r="R33" i="2"/>
  <c r="G34" i="2"/>
  <c r="I34" i="2" s="1"/>
  <c r="K34" i="2"/>
  <c r="L34" i="2"/>
  <c r="O34" i="2"/>
  <c r="P34" i="2" s="1"/>
  <c r="Q34" i="2"/>
  <c r="R34" i="2"/>
  <c r="K44" i="2"/>
  <c r="K43" i="2"/>
  <c r="K42" i="2"/>
  <c r="K41" i="2"/>
  <c r="K40" i="2"/>
  <c r="K39" i="2"/>
  <c r="K38" i="2"/>
  <c r="K37" i="2"/>
  <c r="K36" i="2"/>
  <c r="K35" i="2"/>
  <c r="K32" i="2"/>
  <c r="K31" i="2"/>
  <c r="K26" i="2"/>
  <c r="K25" i="2"/>
  <c r="K24" i="2"/>
  <c r="K23" i="2"/>
  <c r="K22" i="2"/>
  <c r="K21" i="2"/>
  <c r="K20" i="2"/>
  <c r="K19" i="2"/>
  <c r="K18" i="2"/>
  <c r="K17" i="2"/>
  <c r="R44" i="2"/>
  <c r="Q44" i="2"/>
  <c r="O44" i="2"/>
  <c r="P44" i="2" s="1"/>
  <c r="L44" i="2"/>
  <c r="G44" i="2"/>
  <c r="I44" i="2" s="1"/>
  <c r="R43" i="2"/>
  <c r="Q43" i="2"/>
  <c r="O43" i="2"/>
  <c r="P43" i="2" s="1"/>
  <c r="L43" i="2"/>
  <c r="G43" i="2"/>
  <c r="I43" i="2" s="1"/>
  <c r="R42" i="2"/>
  <c r="Q42" i="2"/>
  <c r="O42" i="2"/>
  <c r="P42" i="2" s="1"/>
  <c r="L42" i="2"/>
  <c r="G42" i="2"/>
  <c r="I42" i="2" s="1"/>
  <c r="R41" i="2"/>
  <c r="R40" i="2"/>
  <c r="R39" i="2"/>
  <c r="R38" i="2"/>
  <c r="R37" i="2"/>
  <c r="R36" i="2"/>
  <c r="R35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L37" i="2" l="1"/>
  <c r="Q41" i="2"/>
  <c r="L41" i="2"/>
  <c r="G41" i="2"/>
  <c r="Q40" i="2"/>
  <c r="L40" i="2"/>
  <c r="G40" i="2"/>
  <c r="Q39" i="2"/>
  <c r="L39" i="2"/>
  <c r="G39" i="2"/>
  <c r="Q38" i="2"/>
  <c r="L38" i="2"/>
  <c r="G38" i="2"/>
  <c r="Q37" i="2"/>
  <c r="G37" i="2"/>
  <c r="Q36" i="2"/>
  <c r="L36" i="2"/>
  <c r="G36" i="2"/>
  <c r="Q35" i="2"/>
  <c r="L35" i="2"/>
  <c r="G35" i="2"/>
  <c r="Q32" i="2"/>
  <c r="L32" i="2"/>
  <c r="G32" i="2"/>
  <c r="Q31" i="2"/>
  <c r="L31" i="2"/>
  <c r="G31" i="2"/>
  <c r="Q30" i="2"/>
  <c r="L30" i="2"/>
  <c r="G30" i="2"/>
  <c r="Q29" i="2"/>
  <c r="L29" i="2"/>
  <c r="G29" i="2"/>
  <c r="Q28" i="2"/>
  <c r="L28" i="2"/>
  <c r="G28" i="2"/>
  <c r="Q27" i="2"/>
  <c r="L27" i="2"/>
  <c r="G27" i="2"/>
  <c r="Q26" i="2"/>
  <c r="L26" i="2"/>
  <c r="G26" i="2"/>
  <c r="Q25" i="2"/>
  <c r="L25" i="2"/>
  <c r="G25" i="2"/>
  <c r="Q24" i="2"/>
  <c r="L24" i="2"/>
  <c r="G24" i="2"/>
  <c r="Q23" i="2"/>
  <c r="L23" i="2"/>
  <c r="G23" i="2"/>
  <c r="Q22" i="2"/>
  <c r="L22" i="2"/>
  <c r="G22" i="2"/>
  <c r="Q21" i="2"/>
  <c r="L21" i="2"/>
  <c r="G21" i="2"/>
  <c r="Q20" i="2"/>
  <c r="L20" i="2"/>
  <c r="G20" i="2"/>
  <c r="Q19" i="2"/>
  <c r="L19" i="2"/>
  <c r="G19" i="2"/>
  <c r="Q18" i="2"/>
  <c r="L18" i="2"/>
  <c r="G18" i="2"/>
  <c r="Q17" i="2"/>
  <c r="L17" i="2"/>
  <c r="G17" i="2"/>
  <c r="I40" i="2" l="1"/>
  <c r="I32" i="2"/>
  <c r="I36" i="2"/>
  <c r="I39" i="2"/>
  <c r="I19" i="2"/>
  <c r="I22" i="2"/>
  <c r="I37" i="2"/>
  <c r="I21" i="2"/>
  <c r="I17" i="2"/>
  <c r="I24" i="2"/>
  <c r="I27" i="2"/>
  <c r="I31" i="2"/>
  <c r="I35" i="2"/>
  <c r="I38" i="2"/>
  <c r="I29" i="2"/>
  <c r="I18" i="2"/>
  <c r="I20" i="2"/>
  <c r="I23" i="2"/>
  <c r="I26" i="2"/>
  <c r="I41" i="2"/>
  <c r="I28" i="2"/>
  <c r="I30" i="2"/>
  <c r="I25" i="2"/>
  <c r="O41" i="2"/>
  <c r="P41" i="2" s="1"/>
  <c r="O18" i="2"/>
  <c r="P18" i="2" s="1"/>
  <c r="O21" i="2"/>
  <c r="P21" i="2" s="1"/>
  <c r="O24" i="2"/>
  <c r="P24" i="2" s="1"/>
  <c r="O29" i="2"/>
  <c r="O17" i="2"/>
  <c r="P17" i="2" s="1"/>
  <c r="O25" i="2"/>
  <c r="P25" i="2" s="1"/>
  <c r="O37" i="2"/>
  <c r="P37" i="2" s="1"/>
  <c r="O19" i="2"/>
  <c r="P19" i="2" s="1"/>
  <c r="O20" i="2"/>
  <c r="P20" i="2" s="1"/>
  <c r="O22" i="2"/>
  <c r="P22" i="2" s="1"/>
  <c r="O23" i="2"/>
  <c r="P23" i="2" s="1"/>
  <c r="O27" i="2"/>
  <c r="P27" i="2" s="1"/>
  <c r="O31" i="2"/>
  <c r="P31" i="2" s="1"/>
  <c r="O35" i="2"/>
  <c r="P35" i="2" s="1"/>
  <c r="O39" i="2"/>
  <c r="P39" i="2" s="1"/>
  <c r="O26" i="2"/>
  <c r="P26" i="2" s="1"/>
  <c r="O28" i="2"/>
  <c r="P28" i="2" s="1"/>
  <c r="O30" i="2"/>
  <c r="P30" i="2" s="1"/>
  <c r="O32" i="2"/>
  <c r="P32" i="2" s="1"/>
  <c r="O36" i="2"/>
  <c r="P36" i="2" s="1"/>
  <c r="O38" i="2"/>
  <c r="P38" i="2" s="1"/>
  <c r="O40" i="2"/>
  <c r="P40" i="2" s="1"/>
</calcChain>
</file>

<file path=xl/sharedStrings.xml><?xml version="1.0" encoding="utf-8"?>
<sst xmlns="http://schemas.openxmlformats.org/spreadsheetml/2006/main" count="123" uniqueCount="44">
  <si>
    <t>SHEFFIELD</t>
  </si>
  <si>
    <t>2 - 18 Fargate</t>
  </si>
  <si>
    <t>Sheffield</t>
  </si>
  <si>
    <t>S1 2HE</t>
  </si>
  <si>
    <t>KEY:</t>
  </si>
  <si>
    <t>Black Text = One Bedroom Unit</t>
  </si>
  <si>
    <t>Blue Text = Two Bedroom Unit</t>
  </si>
  <si>
    <t>Green Text = Three Bedroom Unit</t>
  </si>
  <si>
    <t>Red Highlight = Unit Reserved</t>
  </si>
  <si>
    <t>Yellow Highlight = Funds pending</t>
  </si>
  <si>
    <t>*Initial upfront amounts to be paid are Reservation Deposit (5% of Purchase Price) + £995 Upfront Initial Legal Fee</t>
  </si>
  <si>
    <t>UNIT DETAILS</t>
  </si>
  <si>
    <t>INCOME</t>
  </si>
  <si>
    <t>EXPENSES</t>
  </si>
  <si>
    <t>NET INCOME</t>
  </si>
  <si>
    <t>PURCHASE PROCESS - CASH/MORTGAGE</t>
  </si>
  <si>
    <t>Status</t>
  </si>
  <si>
    <t>Plot No</t>
  </si>
  <si>
    <t>Level</t>
  </si>
  <si>
    <t>Type</t>
  </si>
  <si>
    <t>Sq M</t>
  </si>
  <si>
    <t>Sq Ft</t>
  </si>
  <si>
    <t>Investor Price</t>
  </si>
  <si>
    <t>£ psf</t>
  </si>
  <si>
    <t>Rental PA £**</t>
  </si>
  <si>
    <t>Rental pcm</t>
  </si>
  <si>
    <t>Yield (gross)</t>
  </si>
  <si>
    <t>Service Charge</t>
  </si>
  <si>
    <t>Ground Rent</t>
  </si>
  <si>
    <t>Yield (net)</t>
  </si>
  <si>
    <t>Reservation Deposit</t>
  </si>
  <si>
    <t>24 x Monthly Payments to 25%</t>
  </si>
  <si>
    <t>Balance</t>
  </si>
  <si>
    <t>WHO?</t>
  </si>
  <si>
    <t>Date on hold</t>
  </si>
  <si>
    <t>Welcome Pack Sent</t>
  </si>
  <si>
    <t>£ In Date</t>
  </si>
  <si>
    <t>COMMENTS</t>
  </si>
  <si>
    <t>Available</t>
  </si>
  <si>
    <t>Second Floor</t>
  </si>
  <si>
    <t>1 Bed</t>
  </si>
  <si>
    <t>2 Bed</t>
  </si>
  <si>
    <t>Third Floor</t>
  </si>
  <si>
    <t>Fourth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</si>
</sst>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0.0"/>
    <numFmt numFmtId="166" formatCode="&quot;£&quot;#,##0"/>
    <numFmt numFmtId="167" formatCode="[$£-809]#,##0"/>
    <numFmt numFmtId="168" formatCode="[$£-809]#,##0.00"/>
    <numFmt numFmtId="169" formatCode="&quot;£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6A6A6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0" fontId="1" fillId="0" borderId="0" xfId="0" applyFont="1"/>
    <xf numFmtId="0" fontId="8" fillId="0" borderId="0" xfId="0" applyFont="1"/>
    <xf numFmtId="167" fontId="1" fillId="0" borderId="0" xfId="0" applyNumberFormat="1" applyFont="1"/>
    <xf numFmtId="167" fontId="1" fillId="0" borderId="0" xfId="0" applyNumberFormat="1" applyFont="1" applyAlignment="1">
      <alignment horizontal="center"/>
    </xf>
    <xf numFmtId="0" fontId="10" fillId="0" borderId="0" xfId="1" applyFont="1" applyAlignment="1">
      <alignment horizontal="left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1" fontId="6" fillId="2" borderId="6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166" fontId="6" fillId="2" borderId="10" xfId="1" applyNumberFormat="1" applyFont="1" applyFill="1" applyBorder="1" applyAlignment="1">
      <alignment horizontal="center" vertical="center" wrapText="1"/>
    </xf>
    <xf numFmtId="166" fontId="6" fillId="2" borderId="9" xfId="1" applyNumberFormat="1" applyFont="1" applyFill="1" applyBorder="1" applyAlignment="1">
      <alignment horizontal="center" vertical="center" wrapText="1"/>
    </xf>
    <xf numFmtId="166" fontId="8" fillId="0" borderId="0" xfId="0" applyNumberFormat="1" applyFont="1"/>
    <xf numFmtId="0" fontId="8" fillId="3" borderId="0" xfId="0" applyFont="1" applyFill="1"/>
    <xf numFmtId="0" fontId="8" fillId="4" borderId="0" xfId="0" applyFont="1" applyFill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3" fillId="4" borderId="0" xfId="0" applyFont="1" applyFill="1"/>
    <xf numFmtId="0" fontId="13" fillId="3" borderId="0" xfId="0" applyFont="1" applyFill="1"/>
    <xf numFmtId="10" fontId="6" fillId="2" borderId="9" xfId="1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167" fontId="8" fillId="0" borderId="0" xfId="0" applyNumberFormat="1" applyFont="1" applyAlignment="1">
      <alignment horizontal="center"/>
    </xf>
    <xf numFmtId="167" fontId="8" fillId="0" borderId="0" xfId="0" applyNumberFormat="1" applyFont="1"/>
    <xf numFmtId="0" fontId="14" fillId="0" borderId="0" xfId="0" applyFont="1"/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5" fillId="0" borderId="0" xfId="0" applyFont="1"/>
    <xf numFmtId="1" fontId="8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/>
    </xf>
    <xf numFmtId="168" fontId="8" fillId="0" borderId="1" xfId="0" applyNumberFormat="1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/>
    </xf>
    <xf numFmtId="168" fontId="11" fillId="0" borderId="1" xfId="0" applyNumberFormat="1" applyFont="1" applyBorder="1" applyAlignment="1">
      <alignment horizontal="center" vertical="center"/>
    </xf>
    <xf numFmtId="169" fontId="11" fillId="0" borderId="1" xfId="0" applyNumberFormat="1" applyFont="1" applyBorder="1" applyAlignment="1">
      <alignment horizontal="center"/>
    </xf>
    <xf numFmtId="0" fontId="7" fillId="2" borderId="11" xfId="1" applyFont="1" applyFill="1" applyBorder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5" borderId="13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5" fillId="0" borderId="1" xfId="0" applyFont="1" applyBorder="1"/>
    <xf numFmtId="0" fontId="8" fillId="0" borderId="14" xfId="0" applyFont="1" applyBorder="1" applyAlignment="1">
      <alignment horizontal="center"/>
    </xf>
    <xf numFmtId="0" fontId="6" fillId="2" borderId="1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</cellXfs>
  <cellStyles count="6">
    <cellStyle name="Comma 2" xfId="3" xr:uid="{74E45C19-4F06-4200-9446-C6190702FD47}"/>
    <cellStyle name="Comma 2 2" xfId="5" xr:uid="{3BFE14C3-A4E6-4137-9324-0CB4C79024F8}"/>
    <cellStyle name="Comma 3" xfId="2" xr:uid="{7373C54E-7448-47C5-B7DB-2FBE45963266}"/>
    <cellStyle name="Comma 3 2" xfId="4" xr:uid="{23AFBFB9-FE44-42C3-82E3-B4FAC7404DEA}"/>
    <cellStyle name="Normal" xfId="0" builtinId="0"/>
    <cellStyle name="Normal 3" xfId="1" xr:uid="{E7825DE7-4DF4-4DF1-A92C-3ED4DEDF1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262472</xdr:colOff>
      <xdr:row>0</xdr:row>
      <xdr:rowOff>25401</xdr:rowOff>
    </xdr:from>
    <xdr:to>
      <xdr:col>18</xdr:col>
      <xdr:colOff>963027</xdr:colOff>
      <xdr:row>2</xdr:row>
      <xdr:rowOff>160868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868306-0C61-46D8-AD46-9446CA33E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471405" y="25401"/>
          <a:ext cx="2800289" cy="643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57DB-4CC6-4429-9ED8-0E2125B0BA44}">
  <sheetPr>
    <pageSetUpPr fitToPage="1"/>
  </sheetPr>
  <dimension ref="A2:X49"/>
  <sheetViews>
    <sheetView tabSelected="1" zoomScale="90" zoomScaleNormal="90" workbookViewId="0">
      <selection activeCell="J1" sqref="J1"/>
    </sheetView>
  </sheetViews>
  <sheetFormatPr baseColWidth="10" defaultColWidth="11.5" defaultRowHeight="17.25" customHeight="1" x14ac:dyDescent="0.2"/>
  <cols>
    <col min="1" max="1" width="3.6640625" style="62" customWidth="1"/>
    <col min="2" max="2" width="9.6640625" style="62" customWidth="1"/>
    <col min="3" max="3" width="9.5" style="13" bestFit="1" customWidth="1"/>
    <col min="4" max="4" width="20.6640625" style="14" customWidth="1"/>
    <col min="5" max="5" width="8.83203125" style="13" customWidth="1"/>
    <col min="6" max="6" width="6.83203125" style="13" customWidth="1"/>
    <col min="7" max="7" width="7" style="13" customWidth="1"/>
    <col min="8" max="8" width="13.5" style="13" customWidth="1"/>
    <col min="9" max="9" width="11.5" style="13" customWidth="1"/>
    <col min="10" max="11" width="14" style="13" customWidth="1"/>
    <col min="12" max="12" width="12.1640625" style="27" customWidth="1"/>
    <col min="13" max="14" width="12.6640625" style="14" customWidth="1"/>
    <col min="15" max="15" width="14" style="14" customWidth="1"/>
    <col min="16" max="16" width="12.1640625" style="27" customWidth="1"/>
    <col min="17" max="17" width="14.33203125" style="27" customWidth="1"/>
    <col min="18" max="18" width="16.33203125" style="14" customWidth="1"/>
    <col min="19" max="19" width="14.6640625" style="14" customWidth="1"/>
    <col min="20" max="16384" width="11.5" style="13"/>
  </cols>
  <sheetData>
    <row r="2" spans="1:24" s="6" customFormat="1" ht="24" x14ac:dyDescent="0.3">
      <c r="A2" s="61"/>
      <c r="B2" s="61"/>
      <c r="C2" s="17" t="s">
        <v>0</v>
      </c>
      <c r="D2" s="2"/>
      <c r="E2" s="2"/>
      <c r="F2" s="2"/>
      <c r="G2" s="3"/>
      <c r="H2" s="1"/>
      <c r="I2" s="1"/>
      <c r="J2" s="4"/>
      <c r="K2" s="4"/>
      <c r="L2" s="5"/>
      <c r="M2" s="1"/>
      <c r="N2" s="1"/>
      <c r="O2" s="4"/>
      <c r="P2" s="5"/>
      <c r="Q2" s="5"/>
      <c r="R2" s="1"/>
      <c r="S2" s="5"/>
    </row>
    <row r="3" spans="1:24" ht="17.25" customHeight="1" x14ac:dyDescent="0.2">
      <c r="C3" t="s">
        <v>1</v>
      </c>
    </row>
    <row r="4" spans="1:24" ht="17.25" customHeight="1" x14ac:dyDescent="0.2">
      <c r="C4" t="s">
        <v>2</v>
      </c>
    </row>
    <row r="5" spans="1:24" ht="17.25" customHeight="1" x14ac:dyDescent="0.2">
      <c r="C5" t="s">
        <v>3</v>
      </c>
    </row>
    <row r="7" spans="1:24" ht="17.25" customHeight="1" x14ac:dyDescent="0.2">
      <c r="C7" s="30" t="s">
        <v>4</v>
      </c>
    </row>
    <row r="8" spans="1:24" ht="17.25" customHeight="1" x14ac:dyDescent="0.2">
      <c r="C8" s="30" t="s">
        <v>5</v>
      </c>
      <c r="Q8" s="14"/>
      <c r="S8" s="27"/>
    </row>
    <row r="9" spans="1:24" ht="17.25" customHeight="1" x14ac:dyDescent="0.2">
      <c r="C9" s="31" t="s">
        <v>6</v>
      </c>
      <c r="Q9" s="14"/>
      <c r="S9" s="27"/>
    </row>
    <row r="10" spans="1:24" ht="17.25" customHeight="1" x14ac:dyDescent="0.2">
      <c r="C10" s="40" t="s">
        <v>7</v>
      </c>
      <c r="Q10" s="14"/>
      <c r="S10" s="27"/>
    </row>
    <row r="11" spans="1:24" s="14" customFormat="1" ht="17.25" customHeight="1" x14ac:dyDescent="0.2">
      <c r="A11" s="63"/>
      <c r="B11" s="63"/>
      <c r="C11" s="32"/>
      <c r="L11" s="27"/>
      <c r="P11" s="27"/>
      <c r="S11" s="27"/>
    </row>
    <row r="12" spans="1:24" s="14" customFormat="1" ht="17.25" customHeight="1" x14ac:dyDescent="0.2">
      <c r="A12" s="63"/>
      <c r="B12" s="63"/>
      <c r="C12" s="33" t="s">
        <v>8</v>
      </c>
      <c r="D12" s="29"/>
      <c r="L12" s="27"/>
      <c r="P12" s="27"/>
      <c r="S12" s="27"/>
    </row>
    <row r="13" spans="1:24" s="14" customFormat="1" ht="17.25" customHeight="1" x14ac:dyDescent="0.2">
      <c r="A13" s="63"/>
      <c r="B13" s="63"/>
      <c r="C13" s="34" t="s">
        <v>9</v>
      </c>
      <c r="D13" s="28"/>
      <c r="L13" s="27"/>
      <c r="P13" s="27"/>
      <c r="S13" s="27"/>
    </row>
    <row r="14" spans="1:24" ht="16" thickBot="1" x14ac:dyDescent="0.25">
      <c r="C14" s="8" t="s">
        <v>10</v>
      </c>
      <c r="D14" s="9"/>
      <c r="E14" s="9"/>
      <c r="F14" s="9"/>
      <c r="G14" s="10"/>
      <c r="H14" s="7"/>
      <c r="I14" s="7"/>
      <c r="J14" s="11"/>
      <c r="K14" s="11"/>
      <c r="L14" s="12"/>
      <c r="M14" s="7"/>
      <c r="N14" s="7"/>
      <c r="O14" s="11"/>
      <c r="P14" s="12"/>
      <c r="Q14" s="7"/>
      <c r="R14" s="12"/>
      <c r="S14" s="12"/>
    </row>
    <row r="15" spans="1:24" ht="29" customHeight="1" thickBot="1" x14ac:dyDescent="0.25">
      <c r="C15" s="69" t="s">
        <v>11</v>
      </c>
      <c r="D15" s="70"/>
      <c r="E15" s="70"/>
      <c r="F15" s="70"/>
      <c r="G15" s="70"/>
      <c r="H15" s="70"/>
      <c r="I15" s="71"/>
      <c r="J15" s="72" t="s">
        <v>12</v>
      </c>
      <c r="K15" s="73"/>
      <c r="L15" s="74"/>
      <c r="M15" s="69" t="s">
        <v>13</v>
      </c>
      <c r="N15" s="71"/>
      <c r="O15" s="69" t="s">
        <v>14</v>
      </c>
      <c r="P15" s="71"/>
      <c r="Q15" s="69" t="s">
        <v>15</v>
      </c>
      <c r="R15" s="70"/>
      <c r="S15" s="71"/>
    </row>
    <row r="16" spans="1:24" ht="33" thickBot="1" x14ac:dyDescent="0.25">
      <c r="B16" s="68" t="s">
        <v>16</v>
      </c>
      <c r="C16" s="18" t="s">
        <v>17</v>
      </c>
      <c r="D16" s="19" t="s">
        <v>18</v>
      </c>
      <c r="E16" s="19" t="s">
        <v>19</v>
      </c>
      <c r="F16" s="20" t="s">
        <v>20</v>
      </c>
      <c r="G16" s="21" t="s">
        <v>21</v>
      </c>
      <c r="H16" s="22" t="s">
        <v>22</v>
      </c>
      <c r="I16" s="23" t="s">
        <v>23</v>
      </c>
      <c r="J16" s="24" t="s">
        <v>24</v>
      </c>
      <c r="K16" s="56" t="s">
        <v>25</v>
      </c>
      <c r="L16" s="35" t="s">
        <v>26</v>
      </c>
      <c r="M16" s="36" t="s">
        <v>27</v>
      </c>
      <c r="N16" s="37" t="s">
        <v>28</v>
      </c>
      <c r="O16" s="36" t="s">
        <v>12</v>
      </c>
      <c r="P16" s="35" t="s">
        <v>29</v>
      </c>
      <c r="Q16" s="36" t="s">
        <v>30</v>
      </c>
      <c r="R16" s="25" t="s">
        <v>31</v>
      </c>
      <c r="S16" s="26" t="s">
        <v>32</v>
      </c>
      <c r="T16" s="64" t="s">
        <v>33</v>
      </c>
      <c r="U16" s="64" t="s">
        <v>34</v>
      </c>
      <c r="V16" s="64" t="s">
        <v>35</v>
      </c>
      <c r="W16" s="64" t="s">
        <v>36</v>
      </c>
      <c r="X16" s="64" t="s">
        <v>37</v>
      </c>
    </row>
    <row r="17" spans="1:24" s="14" customFormat="1" ht="15" x14ac:dyDescent="0.2">
      <c r="A17" s="63">
        <v>1</v>
      </c>
      <c r="B17" s="67" t="s">
        <v>38</v>
      </c>
      <c r="C17" s="41">
        <v>201</v>
      </c>
      <c r="D17" s="43" t="s">
        <v>39</v>
      </c>
      <c r="E17" s="43" t="s">
        <v>40</v>
      </c>
      <c r="F17" s="58">
        <v>38</v>
      </c>
      <c r="G17" s="45">
        <f t="shared" ref="G17:G34" si="0">F17*10.7639</f>
        <v>409.02819999999997</v>
      </c>
      <c r="H17" s="46">
        <v>152995</v>
      </c>
      <c r="I17" s="46">
        <f t="shared" ref="I17:I34" si="1">H17/G17</f>
        <v>374.04511473781031</v>
      </c>
      <c r="J17" s="46">
        <v>9000</v>
      </c>
      <c r="K17" s="46">
        <f t="shared" ref="K17:K34" si="2">J17/12</f>
        <v>750</v>
      </c>
      <c r="L17" s="47">
        <f t="shared" ref="L17:L34" si="3">J17/H17</f>
        <v>5.8825451812150722E-2</v>
      </c>
      <c r="M17" s="46">
        <v>900</v>
      </c>
      <c r="N17" s="46">
        <v>0</v>
      </c>
      <c r="O17" s="46">
        <f t="shared" ref="O17:O34" si="4">J17-M17-N17</f>
        <v>8100</v>
      </c>
      <c r="P17" s="47">
        <f t="shared" ref="P17:P34" si="5">O17/H17</f>
        <v>5.2942906630935649E-2</v>
      </c>
      <c r="Q17" s="48">
        <f t="shared" ref="Q17:Q34" si="6">H17*0.05</f>
        <v>7649.75</v>
      </c>
      <c r="R17" s="49">
        <f t="shared" ref="R17:R34" si="7">(H17*0.25)/24</f>
        <v>1593.6979166666667</v>
      </c>
      <c r="S17" s="49">
        <f>H17-Q17-R17*24</f>
        <v>107096.5</v>
      </c>
      <c r="T17" s="65"/>
      <c r="U17" s="65"/>
      <c r="V17" s="65"/>
      <c r="W17" s="65"/>
      <c r="X17" s="65"/>
    </row>
    <row r="18" spans="1:24" s="14" customFormat="1" ht="15" x14ac:dyDescent="0.2">
      <c r="A18" s="63">
        <v>1</v>
      </c>
      <c r="B18" s="43" t="s">
        <v>38</v>
      </c>
      <c r="C18" s="41">
        <v>202</v>
      </c>
      <c r="D18" s="43" t="s">
        <v>39</v>
      </c>
      <c r="E18" s="43" t="s">
        <v>40</v>
      </c>
      <c r="F18" s="58">
        <v>39</v>
      </c>
      <c r="G18" s="45">
        <f t="shared" si="0"/>
        <v>419.7921</v>
      </c>
      <c r="H18" s="46">
        <v>152995</v>
      </c>
      <c r="I18" s="46">
        <f t="shared" si="1"/>
        <v>364.45421435991767</v>
      </c>
      <c r="J18" s="46">
        <v>9000</v>
      </c>
      <c r="K18" s="46">
        <f t="shared" si="2"/>
        <v>750</v>
      </c>
      <c r="L18" s="47">
        <f t="shared" si="3"/>
        <v>5.8825451812150722E-2</v>
      </c>
      <c r="M18" s="46">
        <v>900</v>
      </c>
      <c r="N18" s="46">
        <v>0</v>
      </c>
      <c r="O18" s="46">
        <f t="shared" si="4"/>
        <v>8100</v>
      </c>
      <c r="P18" s="47">
        <f t="shared" si="5"/>
        <v>5.2942906630935649E-2</v>
      </c>
      <c r="Q18" s="48">
        <f t="shared" si="6"/>
        <v>7649.75</v>
      </c>
      <c r="R18" s="49">
        <f t="shared" si="7"/>
        <v>1593.6979166666667</v>
      </c>
      <c r="S18" s="49">
        <f>H18-Q18-R18*24</f>
        <v>107096.5</v>
      </c>
      <c r="T18" s="65"/>
      <c r="U18" s="65"/>
      <c r="V18" s="65"/>
      <c r="W18" s="65"/>
      <c r="X18" s="65"/>
    </row>
    <row r="19" spans="1:24" s="14" customFormat="1" ht="15" x14ac:dyDescent="0.2">
      <c r="A19" s="63">
        <v>1</v>
      </c>
      <c r="B19" s="67" t="s">
        <v>38</v>
      </c>
      <c r="C19" s="41">
        <v>203</v>
      </c>
      <c r="D19" s="43" t="s">
        <v>39</v>
      </c>
      <c r="E19" s="43" t="s">
        <v>40</v>
      </c>
      <c r="F19" s="58">
        <v>37</v>
      </c>
      <c r="G19" s="45">
        <f t="shared" si="0"/>
        <v>398.26429999999999</v>
      </c>
      <c r="H19" s="46">
        <v>152995</v>
      </c>
      <c r="I19" s="46">
        <f t="shared" si="1"/>
        <v>384.15444216315649</v>
      </c>
      <c r="J19" s="46">
        <v>9000</v>
      </c>
      <c r="K19" s="46">
        <f t="shared" si="2"/>
        <v>750</v>
      </c>
      <c r="L19" s="47">
        <f t="shared" si="3"/>
        <v>5.8825451812150722E-2</v>
      </c>
      <c r="M19" s="46">
        <v>900</v>
      </c>
      <c r="N19" s="46">
        <v>0</v>
      </c>
      <c r="O19" s="46">
        <f t="shared" si="4"/>
        <v>8100</v>
      </c>
      <c r="P19" s="47">
        <f t="shared" si="5"/>
        <v>5.2942906630935649E-2</v>
      </c>
      <c r="Q19" s="48">
        <f t="shared" si="6"/>
        <v>7649.75</v>
      </c>
      <c r="R19" s="49">
        <f t="shared" si="7"/>
        <v>1593.6979166666667</v>
      </c>
      <c r="S19" s="49">
        <f>H19-Q19-R19*24</f>
        <v>107096.5</v>
      </c>
      <c r="T19" s="65"/>
      <c r="U19" s="65"/>
      <c r="V19" s="65"/>
      <c r="W19" s="65"/>
      <c r="X19" s="65"/>
    </row>
    <row r="20" spans="1:24" s="14" customFormat="1" ht="15" x14ac:dyDescent="0.2">
      <c r="A20" s="63">
        <v>1</v>
      </c>
      <c r="B20" s="43" t="s">
        <v>38</v>
      </c>
      <c r="C20" s="41">
        <v>204</v>
      </c>
      <c r="D20" s="43" t="s">
        <v>39</v>
      </c>
      <c r="E20" s="43" t="s">
        <v>40</v>
      </c>
      <c r="F20" s="58">
        <v>41</v>
      </c>
      <c r="G20" s="45">
        <f t="shared" si="0"/>
        <v>441.31989999999996</v>
      </c>
      <c r="H20" s="46">
        <v>152995</v>
      </c>
      <c r="I20" s="46">
        <f t="shared" si="1"/>
        <v>346.67596000089736</v>
      </c>
      <c r="J20" s="46">
        <v>9000</v>
      </c>
      <c r="K20" s="46">
        <f t="shared" si="2"/>
        <v>750</v>
      </c>
      <c r="L20" s="47">
        <f t="shared" si="3"/>
        <v>5.8825451812150722E-2</v>
      </c>
      <c r="M20" s="46">
        <v>900</v>
      </c>
      <c r="N20" s="46">
        <v>0</v>
      </c>
      <c r="O20" s="46">
        <f t="shared" si="4"/>
        <v>8100</v>
      </c>
      <c r="P20" s="47">
        <f t="shared" si="5"/>
        <v>5.2942906630935649E-2</v>
      </c>
      <c r="Q20" s="48">
        <f t="shared" si="6"/>
        <v>7649.75</v>
      </c>
      <c r="R20" s="49">
        <f t="shared" si="7"/>
        <v>1593.6979166666667</v>
      </c>
      <c r="S20" s="49">
        <f t="shared" ref="S20:S43" si="8">H20-Q20-R20*24</f>
        <v>107096.5</v>
      </c>
      <c r="T20" s="65"/>
      <c r="U20" s="65"/>
      <c r="V20" s="65"/>
      <c r="W20" s="65"/>
      <c r="X20" s="65"/>
    </row>
    <row r="21" spans="1:24" s="14" customFormat="1" ht="15" x14ac:dyDescent="0.2">
      <c r="A21" s="63">
        <v>1</v>
      </c>
      <c r="B21" s="43" t="s">
        <v>38</v>
      </c>
      <c r="C21" s="41">
        <v>206</v>
      </c>
      <c r="D21" s="43" t="s">
        <v>39</v>
      </c>
      <c r="E21" s="43" t="s">
        <v>40</v>
      </c>
      <c r="F21" s="58">
        <v>40</v>
      </c>
      <c r="G21" s="45">
        <f t="shared" si="0"/>
        <v>430.55599999999998</v>
      </c>
      <c r="H21" s="46">
        <v>152995</v>
      </c>
      <c r="I21" s="46">
        <f t="shared" si="1"/>
        <v>355.34285900091976</v>
      </c>
      <c r="J21" s="46">
        <v>9000</v>
      </c>
      <c r="K21" s="46">
        <f t="shared" si="2"/>
        <v>750</v>
      </c>
      <c r="L21" s="47">
        <f t="shared" si="3"/>
        <v>5.8825451812150722E-2</v>
      </c>
      <c r="M21" s="46">
        <v>900</v>
      </c>
      <c r="N21" s="46">
        <v>0</v>
      </c>
      <c r="O21" s="46">
        <f t="shared" si="4"/>
        <v>8100</v>
      </c>
      <c r="P21" s="47">
        <f t="shared" si="5"/>
        <v>5.2942906630935649E-2</v>
      </c>
      <c r="Q21" s="48">
        <f t="shared" si="6"/>
        <v>7649.75</v>
      </c>
      <c r="R21" s="49">
        <f t="shared" si="7"/>
        <v>1593.6979166666667</v>
      </c>
      <c r="S21" s="49">
        <f t="shared" si="8"/>
        <v>107096.5</v>
      </c>
      <c r="T21" s="65"/>
      <c r="U21" s="65"/>
      <c r="V21" s="65"/>
      <c r="W21" s="65"/>
      <c r="X21" s="65"/>
    </row>
    <row r="22" spans="1:24" s="14" customFormat="1" ht="15" x14ac:dyDescent="0.2">
      <c r="A22" s="63">
        <v>1</v>
      </c>
      <c r="B22" s="50" t="s">
        <v>38</v>
      </c>
      <c r="C22" s="42">
        <v>207</v>
      </c>
      <c r="D22" s="50" t="s">
        <v>39</v>
      </c>
      <c r="E22" s="50" t="s">
        <v>41</v>
      </c>
      <c r="F22" s="59">
        <v>62</v>
      </c>
      <c r="G22" s="51">
        <f t="shared" si="0"/>
        <v>667.36180000000002</v>
      </c>
      <c r="H22" s="52">
        <v>209995</v>
      </c>
      <c r="I22" s="52">
        <f t="shared" si="1"/>
        <v>314.66439943071362</v>
      </c>
      <c r="J22" s="52">
        <v>10500</v>
      </c>
      <c r="K22" s="52">
        <f t="shared" si="2"/>
        <v>875</v>
      </c>
      <c r="L22" s="53">
        <f t="shared" si="3"/>
        <v>5.0001190504535824E-2</v>
      </c>
      <c r="M22" s="52">
        <v>1100</v>
      </c>
      <c r="N22" s="52">
        <v>0</v>
      </c>
      <c r="O22" s="52">
        <f t="shared" si="4"/>
        <v>9400</v>
      </c>
      <c r="P22" s="53">
        <f t="shared" si="5"/>
        <v>4.4762970546917781E-2</v>
      </c>
      <c r="Q22" s="54">
        <f t="shared" si="6"/>
        <v>10499.75</v>
      </c>
      <c r="R22" s="55">
        <f t="shared" si="7"/>
        <v>2187.4479166666665</v>
      </c>
      <c r="S22" s="55">
        <f t="shared" si="8"/>
        <v>146996.5</v>
      </c>
      <c r="T22" s="65"/>
      <c r="U22" s="65"/>
      <c r="V22" s="65"/>
      <c r="W22" s="65"/>
      <c r="X22" s="65"/>
    </row>
    <row r="23" spans="1:24" s="14" customFormat="1" ht="15" x14ac:dyDescent="0.2">
      <c r="A23" s="63">
        <v>1</v>
      </c>
      <c r="B23" s="43" t="s">
        <v>38</v>
      </c>
      <c r="C23" s="41">
        <v>208</v>
      </c>
      <c r="D23" s="43" t="s">
        <v>39</v>
      </c>
      <c r="E23" s="43" t="s">
        <v>40</v>
      </c>
      <c r="F23" s="58">
        <v>42.2</v>
      </c>
      <c r="G23" s="45">
        <f t="shared" si="0"/>
        <v>454.23658</v>
      </c>
      <c r="H23" s="46">
        <v>152995</v>
      </c>
      <c r="I23" s="46">
        <f t="shared" si="1"/>
        <v>336.81787583025567</v>
      </c>
      <c r="J23" s="46">
        <v>9000</v>
      </c>
      <c r="K23" s="46">
        <f t="shared" si="2"/>
        <v>750</v>
      </c>
      <c r="L23" s="47">
        <f t="shared" si="3"/>
        <v>5.8825451812150722E-2</v>
      </c>
      <c r="M23" s="46">
        <v>900</v>
      </c>
      <c r="N23" s="46">
        <v>0</v>
      </c>
      <c r="O23" s="46">
        <f t="shared" si="4"/>
        <v>8100</v>
      </c>
      <c r="P23" s="47">
        <f t="shared" si="5"/>
        <v>5.2942906630935649E-2</v>
      </c>
      <c r="Q23" s="48">
        <f t="shared" si="6"/>
        <v>7649.75</v>
      </c>
      <c r="R23" s="49">
        <f t="shared" si="7"/>
        <v>1593.6979166666667</v>
      </c>
      <c r="S23" s="49">
        <f t="shared" si="8"/>
        <v>107096.5</v>
      </c>
      <c r="T23" s="65"/>
      <c r="U23" s="65"/>
      <c r="V23" s="65"/>
      <c r="W23" s="65"/>
      <c r="X23" s="65"/>
    </row>
    <row r="24" spans="1:24" s="14" customFormat="1" ht="15" x14ac:dyDescent="0.2">
      <c r="A24" s="63">
        <v>1</v>
      </c>
      <c r="B24" s="67" t="s">
        <v>38</v>
      </c>
      <c r="C24" s="41">
        <v>209</v>
      </c>
      <c r="D24" s="43" t="s">
        <v>39</v>
      </c>
      <c r="E24" s="43" t="s">
        <v>40</v>
      </c>
      <c r="F24" s="58">
        <v>41.2</v>
      </c>
      <c r="G24" s="45">
        <f t="shared" si="0"/>
        <v>443.47268000000003</v>
      </c>
      <c r="H24" s="46">
        <v>152995</v>
      </c>
      <c r="I24" s="46">
        <f t="shared" si="1"/>
        <v>344.99306699118421</v>
      </c>
      <c r="J24" s="46">
        <v>9000</v>
      </c>
      <c r="K24" s="46">
        <f t="shared" si="2"/>
        <v>750</v>
      </c>
      <c r="L24" s="47">
        <f t="shared" si="3"/>
        <v>5.8825451812150722E-2</v>
      </c>
      <c r="M24" s="46">
        <v>900</v>
      </c>
      <c r="N24" s="46">
        <v>0</v>
      </c>
      <c r="O24" s="46">
        <f t="shared" si="4"/>
        <v>8100</v>
      </c>
      <c r="P24" s="47">
        <f t="shared" si="5"/>
        <v>5.2942906630935649E-2</v>
      </c>
      <c r="Q24" s="48">
        <f t="shared" si="6"/>
        <v>7649.75</v>
      </c>
      <c r="R24" s="49">
        <f t="shared" si="7"/>
        <v>1593.6979166666667</v>
      </c>
      <c r="S24" s="49">
        <f t="shared" si="8"/>
        <v>107096.5</v>
      </c>
      <c r="T24" s="65"/>
      <c r="U24" s="65"/>
      <c r="V24" s="65"/>
      <c r="W24" s="65"/>
      <c r="X24" s="65"/>
    </row>
    <row r="25" spans="1:24" s="14" customFormat="1" ht="15" x14ac:dyDescent="0.2">
      <c r="A25" s="63">
        <v>1</v>
      </c>
      <c r="B25" s="43" t="s">
        <v>38</v>
      </c>
      <c r="C25" s="41">
        <v>301</v>
      </c>
      <c r="D25" s="43" t="s">
        <v>42</v>
      </c>
      <c r="E25" s="43" t="s">
        <v>40</v>
      </c>
      <c r="F25" s="58">
        <v>38</v>
      </c>
      <c r="G25" s="45">
        <f t="shared" si="0"/>
        <v>409.02819999999997</v>
      </c>
      <c r="H25" s="46">
        <v>154995</v>
      </c>
      <c r="I25" s="46">
        <f t="shared" si="1"/>
        <v>378.93475315393903</v>
      </c>
      <c r="J25" s="46">
        <v>9000</v>
      </c>
      <c r="K25" s="46">
        <f t="shared" si="2"/>
        <v>750</v>
      </c>
      <c r="L25" s="47">
        <f t="shared" si="3"/>
        <v>5.8066389238362527E-2</v>
      </c>
      <c r="M25" s="46">
        <v>900</v>
      </c>
      <c r="N25" s="46">
        <v>0</v>
      </c>
      <c r="O25" s="46">
        <f t="shared" si="4"/>
        <v>8100</v>
      </c>
      <c r="P25" s="47">
        <f t="shared" si="5"/>
        <v>5.2259750314526274E-2</v>
      </c>
      <c r="Q25" s="48">
        <f t="shared" si="6"/>
        <v>7749.75</v>
      </c>
      <c r="R25" s="49">
        <f t="shared" si="7"/>
        <v>1614.53125</v>
      </c>
      <c r="S25" s="49">
        <f t="shared" si="8"/>
        <v>108496.5</v>
      </c>
      <c r="T25" s="65"/>
      <c r="U25" s="65"/>
      <c r="V25" s="65"/>
      <c r="W25" s="65"/>
      <c r="X25" s="65"/>
    </row>
    <row r="26" spans="1:24" s="14" customFormat="1" ht="15" x14ac:dyDescent="0.2">
      <c r="A26" s="63">
        <v>1</v>
      </c>
      <c r="B26" s="67" t="s">
        <v>38</v>
      </c>
      <c r="C26" s="41">
        <v>302</v>
      </c>
      <c r="D26" s="43" t="s">
        <v>42</v>
      </c>
      <c r="E26" s="43" t="s">
        <v>40</v>
      </c>
      <c r="F26" s="58">
        <v>39.299999999999997</v>
      </c>
      <c r="G26" s="45">
        <f t="shared" si="0"/>
        <v>423.02126999999996</v>
      </c>
      <c r="H26" s="46">
        <v>154995</v>
      </c>
      <c r="I26" s="46">
        <f t="shared" si="1"/>
        <v>366.40001577225661</v>
      </c>
      <c r="J26" s="46">
        <v>9000</v>
      </c>
      <c r="K26" s="46">
        <f t="shared" si="2"/>
        <v>750</v>
      </c>
      <c r="L26" s="47">
        <f t="shared" si="3"/>
        <v>5.8066389238362527E-2</v>
      </c>
      <c r="M26" s="46">
        <v>900</v>
      </c>
      <c r="N26" s="46">
        <v>0</v>
      </c>
      <c r="O26" s="46">
        <f t="shared" si="4"/>
        <v>8100</v>
      </c>
      <c r="P26" s="47">
        <f t="shared" si="5"/>
        <v>5.2259750314526274E-2</v>
      </c>
      <c r="Q26" s="48">
        <f t="shared" si="6"/>
        <v>7749.75</v>
      </c>
      <c r="R26" s="49">
        <f t="shared" si="7"/>
        <v>1614.53125</v>
      </c>
      <c r="S26" s="49">
        <f t="shared" si="8"/>
        <v>108496.5</v>
      </c>
      <c r="T26" s="65"/>
      <c r="U26" s="65"/>
      <c r="V26" s="65"/>
      <c r="W26" s="65"/>
      <c r="X26" s="65"/>
    </row>
    <row r="27" spans="1:24" s="44" customFormat="1" ht="15" x14ac:dyDescent="0.2">
      <c r="A27" s="63">
        <v>1</v>
      </c>
      <c r="B27" s="43" t="s">
        <v>38</v>
      </c>
      <c r="C27" s="41">
        <v>303</v>
      </c>
      <c r="D27" s="43" t="s">
        <v>42</v>
      </c>
      <c r="E27" s="43" t="s">
        <v>40</v>
      </c>
      <c r="F27" s="58">
        <v>37</v>
      </c>
      <c r="G27" s="45">
        <f t="shared" si="0"/>
        <v>398.26429999999999</v>
      </c>
      <c r="H27" s="46">
        <v>154995</v>
      </c>
      <c r="I27" s="46">
        <f t="shared" si="1"/>
        <v>389.17623296891037</v>
      </c>
      <c r="J27" s="46">
        <v>9000</v>
      </c>
      <c r="K27" s="46">
        <f t="shared" si="2"/>
        <v>750</v>
      </c>
      <c r="L27" s="47">
        <f t="shared" si="3"/>
        <v>5.8066389238362527E-2</v>
      </c>
      <c r="M27" s="46">
        <v>900</v>
      </c>
      <c r="N27" s="46">
        <v>0</v>
      </c>
      <c r="O27" s="46">
        <f t="shared" si="4"/>
        <v>8100</v>
      </c>
      <c r="P27" s="47">
        <f t="shared" si="5"/>
        <v>5.2259750314526274E-2</v>
      </c>
      <c r="Q27" s="48">
        <f t="shared" si="6"/>
        <v>7749.75</v>
      </c>
      <c r="R27" s="49">
        <f t="shared" si="7"/>
        <v>1614.53125</v>
      </c>
      <c r="S27" s="49">
        <f t="shared" si="8"/>
        <v>108496.5</v>
      </c>
      <c r="T27" s="65"/>
      <c r="U27" s="66"/>
      <c r="V27" s="66"/>
      <c r="W27" s="66"/>
      <c r="X27" s="66"/>
    </row>
    <row r="28" spans="1:24" s="14" customFormat="1" ht="15" x14ac:dyDescent="0.2">
      <c r="A28" s="63">
        <v>1</v>
      </c>
      <c r="B28" s="67" t="s">
        <v>38</v>
      </c>
      <c r="C28" s="41">
        <v>304</v>
      </c>
      <c r="D28" s="43" t="s">
        <v>42</v>
      </c>
      <c r="E28" s="43" t="s">
        <v>40</v>
      </c>
      <c r="F28" s="58">
        <v>41</v>
      </c>
      <c r="G28" s="45">
        <f t="shared" si="0"/>
        <v>441.31989999999996</v>
      </c>
      <c r="H28" s="46">
        <v>154995</v>
      </c>
      <c r="I28" s="46">
        <f t="shared" si="1"/>
        <v>351.20781999633374</v>
      </c>
      <c r="J28" s="46">
        <v>9000</v>
      </c>
      <c r="K28" s="46">
        <f t="shared" si="2"/>
        <v>750</v>
      </c>
      <c r="L28" s="47">
        <f t="shared" si="3"/>
        <v>5.8066389238362527E-2</v>
      </c>
      <c r="M28" s="46">
        <v>900</v>
      </c>
      <c r="N28" s="46">
        <v>0</v>
      </c>
      <c r="O28" s="46">
        <f t="shared" si="4"/>
        <v>8100</v>
      </c>
      <c r="P28" s="47">
        <f t="shared" si="5"/>
        <v>5.2259750314526274E-2</v>
      </c>
      <c r="Q28" s="48">
        <f t="shared" si="6"/>
        <v>7749.75</v>
      </c>
      <c r="R28" s="49">
        <f t="shared" si="7"/>
        <v>1614.53125</v>
      </c>
      <c r="S28" s="49">
        <f t="shared" si="8"/>
        <v>108496.5</v>
      </c>
      <c r="T28" s="65"/>
      <c r="U28" s="65"/>
      <c r="V28" s="65"/>
      <c r="W28" s="65"/>
      <c r="X28" s="65"/>
    </row>
    <row r="29" spans="1:24" s="14" customFormat="1" ht="15" x14ac:dyDescent="0.2">
      <c r="A29" s="63">
        <v>1</v>
      </c>
      <c r="B29" s="43" t="s">
        <v>38</v>
      </c>
      <c r="C29" s="41">
        <v>305</v>
      </c>
      <c r="D29" s="43" t="s">
        <v>42</v>
      </c>
      <c r="E29" s="43" t="s">
        <v>40</v>
      </c>
      <c r="F29" s="58">
        <v>39.5</v>
      </c>
      <c r="G29" s="45">
        <f t="shared" si="0"/>
        <v>425.17404999999997</v>
      </c>
      <c r="H29" s="46">
        <v>154995</v>
      </c>
      <c r="I29" s="46">
        <f t="shared" si="1"/>
        <v>364.54482581897935</v>
      </c>
      <c r="J29" s="46">
        <v>9000</v>
      </c>
      <c r="K29" s="46">
        <f t="shared" si="2"/>
        <v>750</v>
      </c>
      <c r="L29" s="47">
        <f t="shared" si="3"/>
        <v>5.8066389238362527E-2</v>
      </c>
      <c r="M29" s="46">
        <v>900</v>
      </c>
      <c r="N29" s="46">
        <v>0</v>
      </c>
      <c r="O29" s="46">
        <f t="shared" si="4"/>
        <v>8100</v>
      </c>
      <c r="P29" s="47">
        <f>O29/H29</f>
        <v>5.2259750314526274E-2</v>
      </c>
      <c r="Q29" s="48">
        <f t="shared" si="6"/>
        <v>7749.75</v>
      </c>
      <c r="R29" s="49">
        <f t="shared" si="7"/>
        <v>1614.53125</v>
      </c>
      <c r="S29" s="49">
        <f t="shared" si="8"/>
        <v>108496.5</v>
      </c>
      <c r="T29" s="65"/>
      <c r="U29" s="65"/>
      <c r="V29" s="65"/>
      <c r="W29" s="65"/>
      <c r="X29" s="65"/>
    </row>
    <row r="30" spans="1:24" s="14" customFormat="1" ht="15" x14ac:dyDescent="0.2">
      <c r="A30" s="63">
        <v>1</v>
      </c>
      <c r="B30" s="67" t="s">
        <v>38</v>
      </c>
      <c r="C30" s="41">
        <v>306</v>
      </c>
      <c r="D30" s="43" t="s">
        <v>42</v>
      </c>
      <c r="E30" s="43" t="s">
        <v>40</v>
      </c>
      <c r="F30" s="58">
        <v>40</v>
      </c>
      <c r="G30" s="45">
        <f t="shared" si="0"/>
        <v>430.55599999999998</v>
      </c>
      <c r="H30" s="46">
        <v>154995</v>
      </c>
      <c r="I30" s="46">
        <f t="shared" si="1"/>
        <v>359.9880154962421</v>
      </c>
      <c r="J30" s="46">
        <v>9000</v>
      </c>
      <c r="K30" s="46">
        <f t="shared" si="2"/>
        <v>750</v>
      </c>
      <c r="L30" s="47">
        <f t="shared" si="3"/>
        <v>5.8066389238362527E-2</v>
      </c>
      <c r="M30" s="46">
        <v>900</v>
      </c>
      <c r="N30" s="46">
        <v>0</v>
      </c>
      <c r="O30" s="46">
        <f t="shared" si="4"/>
        <v>8100</v>
      </c>
      <c r="P30" s="47">
        <f t="shared" si="5"/>
        <v>5.2259750314526274E-2</v>
      </c>
      <c r="Q30" s="48">
        <f t="shared" si="6"/>
        <v>7749.75</v>
      </c>
      <c r="R30" s="49">
        <f t="shared" si="7"/>
        <v>1614.53125</v>
      </c>
      <c r="S30" s="49">
        <f t="shared" si="8"/>
        <v>108496.5</v>
      </c>
      <c r="T30" s="65"/>
      <c r="U30" s="65"/>
      <c r="V30" s="65"/>
      <c r="W30" s="65"/>
      <c r="X30" s="65"/>
    </row>
    <row r="31" spans="1:24" s="14" customFormat="1" ht="15" x14ac:dyDescent="0.2">
      <c r="A31" s="63">
        <v>1</v>
      </c>
      <c r="B31" s="50" t="s">
        <v>38</v>
      </c>
      <c r="C31" s="42">
        <v>307</v>
      </c>
      <c r="D31" s="50" t="s">
        <v>42</v>
      </c>
      <c r="E31" s="50" t="s">
        <v>41</v>
      </c>
      <c r="F31" s="59">
        <v>62</v>
      </c>
      <c r="G31" s="51">
        <f t="shared" si="0"/>
        <v>667.36180000000002</v>
      </c>
      <c r="H31" s="52">
        <v>212995</v>
      </c>
      <c r="I31" s="52">
        <f t="shared" si="1"/>
        <v>319.15971216812227</v>
      </c>
      <c r="J31" s="52">
        <v>10500</v>
      </c>
      <c r="K31" s="52">
        <f t="shared" si="2"/>
        <v>875</v>
      </c>
      <c r="L31" s="53">
        <f t="shared" si="3"/>
        <v>4.9296931852860396E-2</v>
      </c>
      <c r="M31" s="52">
        <v>1100</v>
      </c>
      <c r="N31" s="52">
        <v>0</v>
      </c>
      <c r="O31" s="52">
        <f t="shared" si="4"/>
        <v>9400</v>
      </c>
      <c r="P31" s="53">
        <f t="shared" si="5"/>
        <v>4.4132491373036924E-2</v>
      </c>
      <c r="Q31" s="54">
        <f t="shared" si="6"/>
        <v>10649.75</v>
      </c>
      <c r="R31" s="55">
        <f t="shared" si="7"/>
        <v>2218.6979166666665</v>
      </c>
      <c r="S31" s="55">
        <f t="shared" si="8"/>
        <v>149096.5</v>
      </c>
      <c r="T31" s="65"/>
      <c r="U31" s="65"/>
      <c r="V31" s="65"/>
      <c r="W31" s="65"/>
      <c r="X31" s="65"/>
    </row>
    <row r="32" spans="1:24" s="14" customFormat="1" ht="15" x14ac:dyDescent="0.2">
      <c r="A32" s="63">
        <v>1</v>
      </c>
      <c r="B32" s="67" t="s">
        <v>38</v>
      </c>
      <c r="C32" s="41">
        <v>308</v>
      </c>
      <c r="D32" s="43" t="s">
        <v>42</v>
      </c>
      <c r="E32" s="43" t="s">
        <v>40</v>
      </c>
      <c r="F32" s="58">
        <v>42.2</v>
      </c>
      <c r="G32" s="45">
        <f t="shared" si="0"/>
        <v>454.23658</v>
      </c>
      <c r="H32" s="46">
        <v>154995</v>
      </c>
      <c r="I32" s="46">
        <f t="shared" si="1"/>
        <v>341.2208677689498</v>
      </c>
      <c r="J32" s="46">
        <v>9000</v>
      </c>
      <c r="K32" s="46">
        <f t="shared" si="2"/>
        <v>750</v>
      </c>
      <c r="L32" s="47">
        <f t="shared" si="3"/>
        <v>5.8066389238362527E-2</v>
      </c>
      <c r="M32" s="46">
        <v>900</v>
      </c>
      <c r="N32" s="46">
        <v>0</v>
      </c>
      <c r="O32" s="46">
        <f t="shared" si="4"/>
        <v>8100</v>
      </c>
      <c r="P32" s="47">
        <f t="shared" si="5"/>
        <v>5.2259750314526274E-2</v>
      </c>
      <c r="Q32" s="48">
        <f t="shared" si="6"/>
        <v>7749.75</v>
      </c>
      <c r="R32" s="49">
        <f t="shared" si="7"/>
        <v>1614.53125</v>
      </c>
      <c r="S32" s="49">
        <f t="shared" si="8"/>
        <v>108496.5</v>
      </c>
      <c r="T32" s="65"/>
      <c r="U32" s="65"/>
      <c r="V32" s="65"/>
      <c r="W32" s="65"/>
      <c r="X32" s="65"/>
    </row>
    <row r="33" spans="1:24" s="14" customFormat="1" ht="15" x14ac:dyDescent="0.2">
      <c r="A33" s="63">
        <v>1</v>
      </c>
      <c r="B33" s="43" t="s">
        <v>38</v>
      </c>
      <c r="C33" s="41">
        <v>309</v>
      </c>
      <c r="D33" s="43" t="s">
        <v>42</v>
      </c>
      <c r="E33" s="43" t="s">
        <v>40</v>
      </c>
      <c r="F33" s="58">
        <v>41.2</v>
      </c>
      <c r="G33" s="45">
        <f t="shared" si="0"/>
        <v>443.47268000000003</v>
      </c>
      <c r="H33" s="46">
        <v>154995</v>
      </c>
      <c r="I33" s="46">
        <f t="shared" si="1"/>
        <v>349.50292766625444</v>
      </c>
      <c r="J33" s="46">
        <v>9000</v>
      </c>
      <c r="K33" s="46">
        <f t="shared" si="2"/>
        <v>750</v>
      </c>
      <c r="L33" s="47">
        <f t="shared" si="3"/>
        <v>5.8066389238362527E-2</v>
      </c>
      <c r="M33" s="46">
        <v>900</v>
      </c>
      <c r="N33" s="46">
        <v>0</v>
      </c>
      <c r="O33" s="46">
        <f t="shared" si="4"/>
        <v>8100</v>
      </c>
      <c r="P33" s="47">
        <f t="shared" si="5"/>
        <v>5.2259750314526274E-2</v>
      </c>
      <c r="Q33" s="48">
        <f t="shared" si="6"/>
        <v>7749.75</v>
      </c>
      <c r="R33" s="49">
        <f t="shared" si="7"/>
        <v>1614.53125</v>
      </c>
      <c r="S33" s="49">
        <f t="shared" si="8"/>
        <v>108496.5</v>
      </c>
      <c r="T33" s="65"/>
      <c r="U33" s="65"/>
      <c r="V33" s="65"/>
      <c r="W33" s="65"/>
      <c r="X33" s="65"/>
    </row>
    <row r="34" spans="1:24" s="14" customFormat="1" ht="15" x14ac:dyDescent="0.2">
      <c r="A34" s="63">
        <v>1</v>
      </c>
      <c r="B34" s="67" t="s">
        <v>38</v>
      </c>
      <c r="C34" s="41">
        <v>310</v>
      </c>
      <c r="D34" s="43" t="s">
        <v>42</v>
      </c>
      <c r="E34" s="43" t="s">
        <v>40</v>
      </c>
      <c r="F34" s="58">
        <v>47.5</v>
      </c>
      <c r="G34" s="45">
        <f t="shared" si="0"/>
        <v>511.28524999999996</v>
      </c>
      <c r="H34" s="46">
        <v>160995</v>
      </c>
      <c r="I34" s="46">
        <f t="shared" si="1"/>
        <v>314.88293472186029</v>
      </c>
      <c r="J34" s="46">
        <v>9000</v>
      </c>
      <c r="K34" s="46">
        <f t="shared" si="2"/>
        <v>750</v>
      </c>
      <c r="L34" s="47">
        <f t="shared" si="3"/>
        <v>5.5902357216062612E-2</v>
      </c>
      <c r="M34" s="46">
        <v>900</v>
      </c>
      <c r="N34" s="46">
        <v>0</v>
      </c>
      <c r="O34" s="46">
        <f t="shared" si="4"/>
        <v>8100</v>
      </c>
      <c r="P34" s="47">
        <f t="shared" si="5"/>
        <v>5.0312121494456352E-2</v>
      </c>
      <c r="Q34" s="48">
        <f t="shared" si="6"/>
        <v>8049.75</v>
      </c>
      <c r="R34" s="49">
        <f t="shared" si="7"/>
        <v>1677.03125</v>
      </c>
      <c r="S34" s="49">
        <f t="shared" si="8"/>
        <v>112696.5</v>
      </c>
      <c r="T34" s="65"/>
      <c r="U34" s="65"/>
      <c r="V34" s="65"/>
      <c r="W34" s="65"/>
      <c r="X34" s="65"/>
    </row>
    <row r="35" spans="1:24" s="14" customFormat="1" ht="15" x14ac:dyDescent="0.2">
      <c r="A35" s="63">
        <v>1</v>
      </c>
      <c r="B35" s="43" t="s">
        <v>38</v>
      </c>
      <c r="C35" s="41">
        <v>401</v>
      </c>
      <c r="D35" s="43" t="s">
        <v>43</v>
      </c>
      <c r="E35" s="43" t="s">
        <v>40</v>
      </c>
      <c r="F35" s="58">
        <v>38</v>
      </c>
      <c r="G35" s="45">
        <f t="shared" ref="G35:G44" si="9">F35*10.7639</f>
        <v>409.02819999999997</v>
      </c>
      <c r="H35" s="46">
        <v>156995</v>
      </c>
      <c r="I35" s="46">
        <f t="shared" ref="I35:I44" si="10">H35/G35</f>
        <v>383.8243915700678</v>
      </c>
      <c r="J35" s="46">
        <v>9000</v>
      </c>
      <c r="K35" s="46">
        <f t="shared" ref="K35:K44" si="11">J35/12</f>
        <v>750</v>
      </c>
      <c r="L35" s="47">
        <f t="shared" ref="L35:L44" si="12">J35/H35</f>
        <v>5.7326666454345677E-2</v>
      </c>
      <c r="M35" s="46">
        <v>900</v>
      </c>
      <c r="N35" s="46">
        <v>0</v>
      </c>
      <c r="O35" s="46">
        <f t="shared" ref="O35:O44" si="13">J35-M35-N35</f>
        <v>8100</v>
      </c>
      <c r="P35" s="47">
        <f t="shared" ref="P35:P44" si="14">O35/H35</f>
        <v>5.1593999808911113E-2</v>
      </c>
      <c r="Q35" s="48">
        <f t="shared" ref="Q35:Q44" si="15">H35*0.05</f>
        <v>7849.75</v>
      </c>
      <c r="R35" s="49">
        <f t="shared" ref="R35:R44" si="16">(H35*0.25)/24</f>
        <v>1635.3645833333333</v>
      </c>
      <c r="S35" s="49">
        <f t="shared" si="8"/>
        <v>109896.5</v>
      </c>
      <c r="T35" s="65"/>
      <c r="U35" s="65"/>
      <c r="V35" s="65"/>
      <c r="W35" s="65"/>
      <c r="X35" s="65"/>
    </row>
    <row r="36" spans="1:24" s="14" customFormat="1" ht="15" x14ac:dyDescent="0.2">
      <c r="A36" s="63">
        <v>1</v>
      </c>
      <c r="B36" s="67" t="s">
        <v>38</v>
      </c>
      <c r="C36" s="41">
        <v>402</v>
      </c>
      <c r="D36" s="43" t="s">
        <v>43</v>
      </c>
      <c r="E36" s="43" t="s">
        <v>40</v>
      </c>
      <c r="F36" s="58">
        <v>39</v>
      </c>
      <c r="G36" s="45">
        <f t="shared" si="9"/>
        <v>419.7921</v>
      </c>
      <c r="H36" s="46">
        <v>156995</v>
      </c>
      <c r="I36" s="46">
        <f t="shared" si="10"/>
        <v>373.98274050416859</v>
      </c>
      <c r="J36" s="46">
        <v>9000</v>
      </c>
      <c r="K36" s="46">
        <f t="shared" si="11"/>
        <v>750</v>
      </c>
      <c r="L36" s="47">
        <f t="shared" si="12"/>
        <v>5.7326666454345677E-2</v>
      </c>
      <c r="M36" s="46">
        <v>900</v>
      </c>
      <c r="N36" s="46">
        <v>0</v>
      </c>
      <c r="O36" s="46">
        <f t="shared" si="13"/>
        <v>8100</v>
      </c>
      <c r="P36" s="47">
        <f t="shared" si="14"/>
        <v>5.1593999808911113E-2</v>
      </c>
      <c r="Q36" s="48">
        <f t="shared" si="15"/>
        <v>7849.75</v>
      </c>
      <c r="R36" s="49">
        <f t="shared" si="16"/>
        <v>1635.3645833333333</v>
      </c>
      <c r="S36" s="49">
        <f t="shared" si="8"/>
        <v>109896.5</v>
      </c>
      <c r="T36" s="65"/>
      <c r="U36" s="65"/>
      <c r="V36" s="65"/>
      <c r="W36" s="65"/>
      <c r="X36" s="65"/>
    </row>
    <row r="37" spans="1:24" s="14" customFormat="1" ht="15" x14ac:dyDescent="0.2">
      <c r="A37" s="63">
        <v>1</v>
      </c>
      <c r="B37" s="43" t="s">
        <v>38</v>
      </c>
      <c r="C37" s="41">
        <v>403</v>
      </c>
      <c r="D37" s="43" t="s">
        <v>43</v>
      </c>
      <c r="E37" s="43" t="s">
        <v>40</v>
      </c>
      <c r="F37" s="58">
        <v>37</v>
      </c>
      <c r="G37" s="45">
        <f t="shared" si="9"/>
        <v>398.26429999999999</v>
      </c>
      <c r="H37" s="46">
        <v>156995</v>
      </c>
      <c r="I37" s="46">
        <f t="shared" si="10"/>
        <v>394.19802377466419</v>
      </c>
      <c r="J37" s="46">
        <v>9000</v>
      </c>
      <c r="K37" s="46">
        <f t="shared" si="11"/>
        <v>750</v>
      </c>
      <c r="L37" s="47">
        <f t="shared" si="12"/>
        <v>5.7326666454345677E-2</v>
      </c>
      <c r="M37" s="46">
        <v>900</v>
      </c>
      <c r="N37" s="46">
        <v>0</v>
      </c>
      <c r="O37" s="46">
        <f t="shared" si="13"/>
        <v>8100</v>
      </c>
      <c r="P37" s="47">
        <f t="shared" si="14"/>
        <v>5.1593999808911113E-2</v>
      </c>
      <c r="Q37" s="48">
        <f t="shared" si="15"/>
        <v>7849.75</v>
      </c>
      <c r="R37" s="49">
        <f t="shared" si="16"/>
        <v>1635.3645833333333</v>
      </c>
      <c r="S37" s="49">
        <f t="shared" si="8"/>
        <v>109896.5</v>
      </c>
      <c r="T37" s="65"/>
      <c r="U37" s="65"/>
      <c r="V37" s="65"/>
      <c r="W37" s="65"/>
      <c r="X37" s="65"/>
    </row>
    <row r="38" spans="1:24" s="14" customFormat="1" ht="15" x14ac:dyDescent="0.2">
      <c r="A38" s="63">
        <v>1</v>
      </c>
      <c r="B38" s="67" t="s">
        <v>38</v>
      </c>
      <c r="C38" s="41">
        <v>404</v>
      </c>
      <c r="D38" s="43" t="s">
        <v>43</v>
      </c>
      <c r="E38" s="43" t="s">
        <v>40</v>
      </c>
      <c r="F38" s="58">
        <v>41</v>
      </c>
      <c r="G38" s="45">
        <f t="shared" si="9"/>
        <v>441.31989999999996</v>
      </c>
      <c r="H38" s="46">
        <v>156995</v>
      </c>
      <c r="I38" s="46">
        <f t="shared" si="10"/>
        <v>355.73967999177017</v>
      </c>
      <c r="J38" s="46">
        <v>9000</v>
      </c>
      <c r="K38" s="46">
        <f t="shared" si="11"/>
        <v>750</v>
      </c>
      <c r="L38" s="47">
        <f t="shared" si="12"/>
        <v>5.7326666454345677E-2</v>
      </c>
      <c r="M38" s="46">
        <v>900</v>
      </c>
      <c r="N38" s="46">
        <v>0</v>
      </c>
      <c r="O38" s="46">
        <f t="shared" si="13"/>
        <v>8100</v>
      </c>
      <c r="P38" s="47">
        <f t="shared" si="14"/>
        <v>5.1593999808911113E-2</v>
      </c>
      <c r="Q38" s="48">
        <f t="shared" si="15"/>
        <v>7849.75</v>
      </c>
      <c r="R38" s="49">
        <f t="shared" si="16"/>
        <v>1635.3645833333333</v>
      </c>
      <c r="S38" s="49">
        <f t="shared" si="8"/>
        <v>109896.5</v>
      </c>
      <c r="T38" s="65"/>
      <c r="U38" s="65"/>
      <c r="V38" s="65"/>
      <c r="W38" s="65"/>
      <c r="X38" s="65"/>
    </row>
    <row r="39" spans="1:24" s="14" customFormat="1" ht="15" x14ac:dyDescent="0.2">
      <c r="A39" s="63">
        <v>1</v>
      </c>
      <c r="B39" s="43" t="s">
        <v>38</v>
      </c>
      <c r="C39" s="41">
        <v>405</v>
      </c>
      <c r="D39" s="43" t="s">
        <v>43</v>
      </c>
      <c r="E39" s="43" t="s">
        <v>40</v>
      </c>
      <c r="F39" s="58">
        <v>39.5</v>
      </c>
      <c r="G39" s="45">
        <f t="shared" si="9"/>
        <v>425.17404999999997</v>
      </c>
      <c r="H39" s="46">
        <v>156995</v>
      </c>
      <c r="I39" s="46">
        <f t="shared" si="10"/>
        <v>369.24878176360954</v>
      </c>
      <c r="J39" s="46">
        <v>9000</v>
      </c>
      <c r="K39" s="46">
        <f t="shared" si="11"/>
        <v>750</v>
      </c>
      <c r="L39" s="47">
        <f t="shared" si="12"/>
        <v>5.7326666454345677E-2</v>
      </c>
      <c r="M39" s="46">
        <v>900</v>
      </c>
      <c r="N39" s="46">
        <v>0</v>
      </c>
      <c r="O39" s="46">
        <f t="shared" si="13"/>
        <v>8100</v>
      </c>
      <c r="P39" s="47">
        <f t="shared" si="14"/>
        <v>5.1593999808911113E-2</v>
      </c>
      <c r="Q39" s="48">
        <f t="shared" si="15"/>
        <v>7849.75</v>
      </c>
      <c r="R39" s="49">
        <f t="shared" si="16"/>
        <v>1635.3645833333333</v>
      </c>
      <c r="S39" s="49">
        <f t="shared" si="8"/>
        <v>109896.5</v>
      </c>
      <c r="T39" s="65"/>
      <c r="U39" s="65"/>
      <c r="V39" s="65"/>
      <c r="W39" s="65"/>
      <c r="X39" s="65"/>
    </row>
    <row r="40" spans="1:24" s="14" customFormat="1" ht="15" x14ac:dyDescent="0.2">
      <c r="A40" s="63">
        <v>1</v>
      </c>
      <c r="B40" s="67" t="s">
        <v>38</v>
      </c>
      <c r="C40" s="41">
        <v>406</v>
      </c>
      <c r="D40" s="43" t="s">
        <v>43</v>
      </c>
      <c r="E40" s="43" t="s">
        <v>40</v>
      </c>
      <c r="F40" s="58">
        <v>40</v>
      </c>
      <c r="G40" s="45">
        <f t="shared" si="9"/>
        <v>430.55599999999998</v>
      </c>
      <c r="H40" s="46">
        <v>156995</v>
      </c>
      <c r="I40" s="46">
        <f t="shared" si="10"/>
        <v>364.63317199156438</v>
      </c>
      <c r="J40" s="46">
        <v>9000</v>
      </c>
      <c r="K40" s="46">
        <f t="shared" si="11"/>
        <v>750</v>
      </c>
      <c r="L40" s="47">
        <f t="shared" si="12"/>
        <v>5.7326666454345677E-2</v>
      </c>
      <c r="M40" s="46">
        <v>900</v>
      </c>
      <c r="N40" s="46">
        <v>0</v>
      </c>
      <c r="O40" s="46">
        <f t="shared" si="13"/>
        <v>8100</v>
      </c>
      <c r="P40" s="47">
        <f t="shared" si="14"/>
        <v>5.1593999808911113E-2</v>
      </c>
      <c r="Q40" s="48">
        <f t="shared" si="15"/>
        <v>7849.75</v>
      </c>
      <c r="R40" s="49">
        <f t="shared" si="16"/>
        <v>1635.3645833333333</v>
      </c>
      <c r="S40" s="49">
        <f t="shared" si="8"/>
        <v>109896.5</v>
      </c>
      <c r="T40" s="65"/>
      <c r="U40" s="65"/>
      <c r="V40" s="65"/>
      <c r="W40" s="65"/>
      <c r="X40" s="65"/>
    </row>
    <row r="41" spans="1:24" s="14" customFormat="1" ht="15" x14ac:dyDescent="0.2">
      <c r="A41" s="63">
        <v>1</v>
      </c>
      <c r="B41" s="50" t="s">
        <v>38</v>
      </c>
      <c r="C41" s="42">
        <v>407</v>
      </c>
      <c r="D41" s="50" t="s">
        <v>43</v>
      </c>
      <c r="E41" s="50" t="s">
        <v>41</v>
      </c>
      <c r="F41" s="59">
        <v>62</v>
      </c>
      <c r="G41" s="51">
        <f t="shared" si="9"/>
        <v>667.36180000000002</v>
      </c>
      <c r="H41" s="52">
        <v>215995</v>
      </c>
      <c r="I41" s="52">
        <f t="shared" si="10"/>
        <v>323.65502490553098</v>
      </c>
      <c r="J41" s="52">
        <v>10500</v>
      </c>
      <c r="K41" s="52">
        <f t="shared" si="11"/>
        <v>875</v>
      </c>
      <c r="L41" s="53">
        <f t="shared" si="12"/>
        <v>4.8612236394360978E-2</v>
      </c>
      <c r="M41" s="52">
        <v>1100</v>
      </c>
      <c r="N41" s="52">
        <v>0</v>
      </c>
      <c r="O41" s="52">
        <f t="shared" si="13"/>
        <v>9400</v>
      </c>
      <c r="P41" s="53">
        <f t="shared" si="14"/>
        <v>4.3519525914951736E-2</v>
      </c>
      <c r="Q41" s="54">
        <f t="shared" si="15"/>
        <v>10799.75</v>
      </c>
      <c r="R41" s="55">
        <f t="shared" si="16"/>
        <v>2249.9479166666665</v>
      </c>
      <c r="S41" s="55">
        <f t="shared" si="8"/>
        <v>151196.5</v>
      </c>
      <c r="T41" s="65"/>
      <c r="U41" s="65"/>
      <c r="V41" s="65"/>
      <c r="W41" s="65"/>
      <c r="X41" s="65"/>
    </row>
    <row r="42" spans="1:24" s="14" customFormat="1" ht="15" x14ac:dyDescent="0.2">
      <c r="A42" s="63">
        <v>1</v>
      </c>
      <c r="B42" s="67" t="s">
        <v>38</v>
      </c>
      <c r="C42" s="41">
        <v>408</v>
      </c>
      <c r="D42" s="43" t="s">
        <v>43</v>
      </c>
      <c r="E42" s="43" t="s">
        <v>40</v>
      </c>
      <c r="F42" s="58">
        <v>42.2</v>
      </c>
      <c r="G42" s="45">
        <f t="shared" si="9"/>
        <v>454.23658</v>
      </c>
      <c r="H42" s="46">
        <v>156995</v>
      </c>
      <c r="I42" s="46">
        <f t="shared" si="10"/>
        <v>345.62385970764399</v>
      </c>
      <c r="J42" s="46">
        <v>9000</v>
      </c>
      <c r="K42" s="46">
        <f t="shared" si="11"/>
        <v>750</v>
      </c>
      <c r="L42" s="47">
        <f t="shared" si="12"/>
        <v>5.7326666454345677E-2</v>
      </c>
      <c r="M42" s="46">
        <v>900</v>
      </c>
      <c r="N42" s="46">
        <v>0</v>
      </c>
      <c r="O42" s="46">
        <f t="shared" si="13"/>
        <v>8100</v>
      </c>
      <c r="P42" s="47">
        <f t="shared" si="14"/>
        <v>5.1593999808911113E-2</v>
      </c>
      <c r="Q42" s="48">
        <f t="shared" si="15"/>
        <v>7849.75</v>
      </c>
      <c r="R42" s="49">
        <f t="shared" si="16"/>
        <v>1635.3645833333333</v>
      </c>
      <c r="S42" s="49">
        <f t="shared" si="8"/>
        <v>109896.5</v>
      </c>
      <c r="T42" s="65"/>
      <c r="U42" s="65"/>
      <c r="V42" s="65"/>
      <c r="W42" s="65"/>
      <c r="X42" s="65"/>
    </row>
    <row r="43" spans="1:24" s="14" customFormat="1" ht="15" x14ac:dyDescent="0.2">
      <c r="A43" s="63">
        <v>1</v>
      </c>
      <c r="B43" s="43" t="s">
        <v>38</v>
      </c>
      <c r="C43" s="41">
        <v>409</v>
      </c>
      <c r="D43" s="43" t="s">
        <v>43</v>
      </c>
      <c r="E43" s="43" t="s">
        <v>40</v>
      </c>
      <c r="F43" s="58">
        <v>41.2</v>
      </c>
      <c r="G43" s="45">
        <f t="shared" si="9"/>
        <v>443.47268000000003</v>
      </c>
      <c r="H43" s="46">
        <v>156995</v>
      </c>
      <c r="I43" s="46">
        <f t="shared" si="10"/>
        <v>354.01278834132461</v>
      </c>
      <c r="J43" s="46">
        <v>9000</v>
      </c>
      <c r="K43" s="46">
        <f t="shared" si="11"/>
        <v>750</v>
      </c>
      <c r="L43" s="47">
        <f t="shared" si="12"/>
        <v>5.7326666454345677E-2</v>
      </c>
      <c r="M43" s="46">
        <v>900</v>
      </c>
      <c r="N43" s="46">
        <v>0</v>
      </c>
      <c r="O43" s="46">
        <f t="shared" si="13"/>
        <v>8100</v>
      </c>
      <c r="P43" s="47">
        <f t="shared" si="14"/>
        <v>5.1593999808911113E-2</v>
      </c>
      <c r="Q43" s="48">
        <f t="shared" si="15"/>
        <v>7849.75</v>
      </c>
      <c r="R43" s="49">
        <f t="shared" si="16"/>
        <v>1635.3645833333333</v>
      </c>
      <c r="S43" s="49">
        <f t="shared" si="8"/>
        <v>109896.5</v>
      </c>
      <c r="T43" s="65"/>
      <c r="U43" s="65"/>
      <c r="V43" s="65"/>
      <c r="W43" s="65"/>
      <c r="X43" s="65"/>
    </row>
    <row r="44" spans="1:24" s="14" customFormat="1" ht="16" thickBot="1" x14ac:dyDescent="0.25">
      <c r="A44" s="63">
        <v>1</v>
      </c>
      <c r="B44" s="67" t="s">
        <v>38</v>
      </c>
      <c r="C44" s="41">
        <v>410</v>
      </c>
      <c r="D44" s="43" t="s">
        <v>43</v>
      </c>
      <c r="E44" s="43" t="s">
        <v>40</v>
      </c>
      <c r="F44" s="58">
        <v>53</v>
      </c>
      <c r="G44" s="45">
        <f t="shared" si="9"/>
        <v>570.48669999999993</v>
      </c>
      <c r="H44" s="46">
        <v>164995</v>
      </c>
      <c r="I44" s="46">
        <f t="shared" si="10"/>
        <v>289.21796073422922</v>
      </c>
      <c r="J44" s="46">
        <v>9000</v>
      </c>
      <c r="K44" s="46">
        <f t="shared" si="11"/>
        <v>750</v>
      </c>
      <c r="L44" s="47">
        <f t="shared" si="12"/>
        <v>5.4547107488105699E-2</v>
      </c>
      <c r="M44" s="46">
        <v>900</v>
      </c>
      <c r="N44" s="46">
        <v>0</v>
      </c>
      <c r="O44" s="46">
        <f t="shared" si="13"/>
        <v>8100</v>
      </c>
      <c r="P44" s="47">
        <f t="shared" si="14"/>
        <v>4.9092396739295129E-2</v>
      </c>
      <c r="Q44" s="48">
        <f t="shared" si="15"/>
        <v>8249.75</v>
      </c>
      <c r="R44" s="49">
        <f t="shared" si="16"/>
        <v>1718.6979166666667</v>
      </c>
      <c r="S44" s="49">
        <f>H44-Q44-R44*24</f>
        <v>115496.5</v>
      </c>
      <c r="T44" s="65"/>
      <c r="U44" s="65"/>
      <c r="V44" s="65"/>
      <c r="W44" s="65"/>
      <c r="X44" s="65"/>
    </row>
    <row r="45" spans="1:24" ht="16" thickBot="1" x14ac:dyDescent="0.25">
      <c r="A45" s="60">
        <f>SUM(A17:A44)</f>
        <v>28</v>
      </c>
      <c r="H45" s="16"/>
      <c r="I45" s="16"/>
      <c r="J45" s="15"/>
      <c r="K45" s="15"/>
      <c r="M45" s="38"/>
      <c r="N45" s="38"/>
      <c r="O45" s="39"/>
    </row>
    <row r="46" spans="1:24" ht="17.25" customHeight="1" x14ac:dyDescent="0.2">
      <c r="J46" s="15"/>
      <c r="K46" s="15"/>
      <c r="O46" s="39"/>
    </row>
    <row r="47" spans="1:24" ht="17.25" customHeight="1" x14ac:dyDescent="0.2">
      <c r="J47" s="57"/>
    </row>
    <row r="48" spans="1:24" ht="17.25" customHeight="1" x14ac:dyDescent="0.2">
      <c r="J48" s="57"/>
    </row>
    <row r="49" spans="10:10" ht="17.25" customHeight="1" x14ac:dyDescent="0.2">
      <c r="J49" s="57"/>
    </row>
  </sheetData>
  <autoFilter ref="C16:S44" xr:uid="{FC3B57DB-4CC6-4429-9ED8-0E2125B0BA44}"/>
  <sortState xmlns:xlrd2="http://schemas.microsoft.com/office/spreadsheetml/2017/richdata2" ref="C17:S44">
    <sortCondition ref="C17:C44"/>
  </sortState>
  <mergeCells count="5">
    <mergeCell ref="Q15:S15"/>
    <mergeCell ref="C15:I15"/>
    <mergeCell ref="J15:L15"/>
    <mergeCell ref="M15:N15"/>
    <mergeCell ref="O15:P15"/>
  </mergeCells>
  <phoneticPr fontId="16" type="noConversion"/>
  <printOptions horizontalCentered="1"/>
  <pageMargins left="0.23622047244094491" right="0.23622047244094491" top="0.15748031496062992" bottom="0.35433070866141736" header="0.31496062992125984" footer="0.31496062992125984"/>
  <pageSetup paperSize="9" scale="61" fitToHeight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A856A023DC5F4FA2B83C0FC76398F4" ma:contentTypeVersion="11" ma:contentTypeDescription="Create a new document." ma:contentTypeScope="" ma:versionID="b134969f962c0e86715635a3888757fa">
  <xsd:schema xmlns:xsd="http://www.w3.org/2001/XMLSchema" xmlns:xs="http://www.w3.org/2001/XMLSchema" xmlns:p="http://schemas.microsoft.com/office/2006/metadata/properties" xmlns:ns3="ae178474-5275-4af7-a808-91e31d6360a0" xmlns:ns4="90de2e97-5355-436f-bb5f-0dd61a83ab93" targetNamespace="http://schemas.microsoft.com/office/2006/metadata/properties" ma:root="true" ma:fieldsID="2446406414f0dc80880d5963d03ade3e" ns3:_="" ns4:_="">
    <xsd:import namespace="ae178474-5275-4af7-a808-91e31d6360a0"/>
    <xsd:import namespace="90de2e97-5355-436f-bb5f-0dd61a83ab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78474-5275-4af7-a808-91e31d6360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e2e97-5355-436f-bb5f-0dd61a83ab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2BDF4E-69A8-489F-B29B-6C60A7F57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178474-5275-4af7-a808-91e31d6360a0"/>
    <ds:schemaRef ds:uri="90de2e97-5355-436f-bb5f-0dd61a83ab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F5DAC5-1A41-4BF3-A872-9C30874815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394B05-A45E-44B7-A5EE-B80CD999AD5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SHEFFIELD</vt:lpstr>
      <vt:lpstr>SHEFFIELD!Print_Titles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 Millard</dc:creator>
  <cp:keywords/>
  <dc:description/>
  <cp:lastModifiedBy>Microsoft Office User</cp:lastModifiedBy>
  <cp:revision/>
  <dcterms:created xsi:type="dcterms:W3CDTF">2020-03-30T14:08:27Z</dcterms:created>
  <dcterms:modified xsi:type="dcterms:W3CDTF">2023-01-17T10:28:13Z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0x0101001EA856A023DC5F4FA2B83C0FC76398F4</vt:lpwstr>
  </property>
</Properties>
</file>